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budget\"/>
    </mc:Choice>
  </mc:AlternateContent>
  <bookViews>
    <workbookView xWindow="0" yWindow="0" windowWidth="19695" windowHeight="11565"/>
  </bookViews>
  <sheets>
    <sheet name="2017" sheetId="6" r:id="rId1"/>
    <sheet name="salaries_benefits" sheetId="7" r:id="rId2"/>
    <sheet name="ScheduleComparison" sheetId="12" r:id="rId3"/>
    <sheet name="Conference" sheetId="13" r:id="rId4"/>
    <sheet name="Senate salary" sheetId="11" r:id="rId5"/>
    <sheet name="House Salary" sheetId="10" r:id="rId6"/>
    <sheet name="Governors Proposal" sheetId="9" r:id="rId7"/>
  </sheets>
  <definedNames>
    <definedName name="_xlnm.Print_Area" localSheetId="0">'2017'!$A$1:$AC$127</definedName>
    <definedName name="_xlnm.Print_Titles" localSheetId="0">'2017'!$1:$8</definedName>
  </definedNames>
  <calcPr calcId="171027"/>
</workbook>
</file>

<file path=xl/calcChain.xml><?xml version="1.0" encoding="utf-8"?>
<calcChain xmlns="http://schemas.openxmlformats.org/spreadsheetml/2006/main">
  <c r="Q16" i="12" l="1"/>
  <c r="R7" i="12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6" i="13"/>
  <c r="C7" i="13"/>
  <c r="C8" i="13"/>
  <c r="C9" i="13"/>
  <c r="C10" i="13"/>
  <c r="C11" i="13"/>
  <c r="C12" i="13"/>
  <c r="C5" i="13"/>
  <c r="Q27" i="12"/>
  <c r="R27" i="12" s="1"/>
  <c r="Q25" i="12"/>
  <c r="Q22" i="12"/>
  <c r="R22" i="12" s="1"/>
  <c r="Q8" i="12"/>
  <c r="R8" i="12" s="1"/>
  <c r="Q9" i="12"/>
  <c r="R9" i="12" s="1"/>
  <c r="Q10" i="12"/>
  <c r="R10" i="12"/>
  <c r="Q11" i="12"/>
  <c r="R11" i="12" s="1"/>
  <c r="Q12" i="12"/>
  <c r="R12" i="12" s="1"/>
  <c r="Q13" i="12"/>
  <c r="R13" i="12" s="1"/>
  <c r="Q14" i="12"/>
  <c r="R14" i="12"/>
  <c r="Q15" i="12"/>
  <c r="R15" i="12" s="1"/>
  <c r="R16" i="12"/>
  <c r="Q17" i="12"/>
  <c r="R17" i="12" s="1"/>
  <c r="Q18" i="12"/>
  <c r="R18" i="12" s="1"/>
  <c r="Q19" i="12"/>
  <c r="R19" i="12" s="1"/>
  <c r="Q20" i="12"/>
  <c r="R20" i="12" s="1"/>
  <c r="Q21" i="12"/>
  <c r="R21" i="12"/>
  <c r="Q23" i="12"/>
  <c r="R23" i="12" s="1"/>
  <c r="Q24" i="12"/>
  <c r="R24" i="12"/>
  <c r="R25" i="12"/>
  <c r="Q26" i="12"/>
  <c r="R26" i="12" s="1"/>
  <c r="Q28" i="12"/>
  <c r="R28" i="12"/>
  <c r="Q29" i="12"/>
  <c r="R29" i="12" s="1"/>
  <c r="Q30" i="12"/>
  <c r="R30" i="12"/>
  <c r="Q31" i="12"/>
  <c r="R31" i="12" s="1"/>
  <c r="Q32" i="12"/>
  <c r="R32" i="12"/>
  <c r="Q33" i="12"/>
  <c r="R33" i="12" s="1"/>
  <c r="Q34" i="12"/>
  <c r="R34" i="12"/>
  <c r="Q35" i="12"/>
  <c r="R35" i="12" s="1"/>
  <c r="Q36" i="12"/>
  <c r="R36" i="12"/>
  <c r="Q37" i="12"/>
  <c r="R37" i="12" s="1"/>
  <c r="Q38" i="12"/>
  <c r="R38" i="12"/>
  <c r="Q39" i="12"/>
  <c r="R39" i="12" s="1"/>
  <c r="Q40" i="12"/>
  <c r="R40" i="12"/>
  <c r="Q41" i="12"/>
  <c r="R41" i="12" s="1"/>
  <c r="Q42" i="12"/>
  <c r="R42" i="12"/>
  <c r="Q43" i="12"/>
  <c r="R43" i="12" s="1"/>
  <c r="Q7" i="12"/>
  <c r="E7" i="12"/>
  <c r="F7" i="12"/>
  <c r="AB110" i="6"/>
  <c r="AB100" i="6"/>
  <c r="AB69" i="6"/>
  <c r="AB57" i="6"/>
  <c r="AB52" i="6"/>
  <c r="AB63" i="6"/>
  <c r="AB12" i="6"/>
  <c r="AB47" i="6" s="1"/>
  <c r="AB9" i="6"/>
  <c r="AB71" i="6" l="1"/>
  <c r="AB73" i="6" s="1"/>
  <c r="AB102" i="6" s="1"/>
  <c r="Y100" i="6"/>
  <c r="Y57" i="6"/>
  <c r="E43" i="12"/>
  <c r="F43" i="12" s="1"/>
  <c r="E42" i="12"/>
  <c r="F42" i="12" s="1"/>
  <c r="E41" i="12"/>
  <c r="F41" i="12" s="1"/>
  <c r="E40" i="12"/>
  <c r="F40" i="12" s="1"/>
  <c r="E39" i="12"/>
  <c r="F39" i="12" s="1"/>
  <c r="E38" i="12"/>
  <c r="F38" i="12" s="1"/>
  <c r="E37" i="12"/>
  <c r="F37" i="12" s="1"/>
  <c r="E36" i="12"/>
  <c r="F36" i="12" s="1"/>
  <c r="E35" i="12"/>
  <c r="F35" i="12" s="1"/>
  <c r="E34" i="12"/>
  <c r="F34" i="12" s="1"/>
  <c r="E33" i="12"/>
  <c r="F33" i="12" s="1"/>
  <c r="E32" i="12"/>
  <c r="F32" i="12" s="1"/>
  <c r="E31" i="12"/>
  <c r="F31" i="12" s="1"/>
  <c r="E30" i="12"/>
  <c r="F30" i="12" s="1"/>
  <c r="E29" i="12"/>
  <c r="F29" i="12" s="1"/>
  <c r="E28" i="12"/>
  <c r="F28" i="12" s="1"/>
  <c r="E27" i="12"/>
  <c r="F27" i="12" s="1"/>
  <c r="E26" i="12"/>
  <c r="F26" i="12" s="1"/>
  <c r="E25" i="12"/>
  <c r="F25" i="12" s="1"/>
  <c r="E24" i="12"/>
  <c r="F24" i="12" s="1"/>
  <c r="E23" i="12"/>
  <c r="F23" i="12" s="1"/>
  <c r="E22" i="12"/>
  <c r="F22" i="12" s="1"/>
  <c r="E21" i="12"/>
  <c r="F21" i="12" s="1"/>
  <c r="E20" i="12"/>
  <c r="F20" i="12" s="1"/>
  <c r="E19" i="12"/>
  <c r="F19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E8" i="12"/>
  <c r="F8" i="12" s="1"/>
  <c r="E6" i="11" l="1"/>
  <c r="C42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6" i="11"/>
  <c r="J5" i="11"/>
  <c r="E42" i="11"/>
  <c r="F42" i="11" s="1"/>
  <c r="E41" i="11"/>
  <c r="F41" i="11" s="1"/>
  <c r="E40" i="11"/>
  <c r="F40" i="11" s="1"/>
  <c r="E39" i="11"/>
  <c r="F39" i="11" s="1"/>
  <c r="E38" i="11"/>
  <c r="F38" i="11" s="1"/>
  <c r="E37" i="11"/>
  <c r="F37" i="11" s="1"/>
  <c r="E36" i="11"/>
  <c r="F36" i="11" s="1"/>
  <c r="E35" i="11"/>
  <c r="F35" i="11" s="1"/>
  <c r="E34" i="11"/>
  <c r="F34" i="11" s="1"/>
  <c r="E33" i="11"/>
  <c r="F33" i="11" s="1"/>
  <c r="E32" i="11"/>
  <c r="F32" i="11" s="1"/>
  <c r="E31" i="11"/>
  <c r="F31" i="11" s="1"/>
  <c r="E30" i="11"/>
  <c r="F30" i="11" s="1"/>
  <c r="E29" i="11"/>
  <c r="F29" i="11" s="1"/>
  <c r="E28" i="11"/>
  <c r="F28" i="11" s="1"/>
  <c r="E27" i="11"/>
  <c r="F27" i="11" s="1"/>
  <c r="E26" i="11"/>
  <c r="F26" i="11" s="1"/>
  <c r="E25" i="11"/>
  <c r="F25" i="11" s="1"/>
  <c r="E24" i="11"/>
  <c r="F24" i="11" s="1"/>
  <c r="E23" i="11"/>
  <c r="F23" i="11" s="1"/>
  <c r="E22" i="11"/>
  <c r="F22" i="11" s="1"/>
  <c r="E21" i="11"/>
  <c r="F21" i="11" s="1"/>
  <c r="E20" i="11"/>
  <c r="F20" i="11" s="1"/>
  <c r="E19" i="11"/>
  <c r="F19" i="11" s="1"/>
  <c r="E18" i="11"/>
  <c r="F18" i="11" s="1"/>
  <c r="E17" i="11"/>
  <c r="F17" i="11" s="1"/>
  <c r="E16" i="11"/>
  <c r="F16" i="11" s="1"/>
  <c r="E15" i="11"/>
  <c r="F15" i="11" s="1"/>
  <c r="E14" i="11"/>
  <c r="F14" i="11" s="1"/>
  <c r="E13" i="11"/>
  <c r="F13" i="11" s="1"/>
  <c r="E12" i="11"/>
  <c r="F12" i="11" s="1"/>
  <c r="E11" i="11"/>
  <c r="F11" i="11" s="1"/>
  <c r="E10" i="11"/>
  <c r="F10" i="11" s="1"/>
  <c r="E9" i="11"/>
  <c r="F9" i="11" s="1"/>
  <c r="E8" i="11"/>
  <c r="F8" i="11" s="1"/>
  <c r="E7" i="11"/>
  <c r="F7" i="11" s="1"/>
  <c r="F6" i="11"/>
  <c r="Y110" i="6"/>
  <c r="Y47" i="6"/>
  <c r="I100" i="6" l="1"/>
  <c r="I69" i="6"/>
  <c r="E12" i="10" l="1"/>
  <c r="D42" i="10"/>
  <c r="E42" i="10" s="1"/>
  <c r="F42" i="10" s="1"/>
  <c r="D41" i="10"/>
  <c r="E41" i="10" s="1"/>
  <c r="F41" i="10" s="1"/>
  <c r="D40" i="10"/>
  <c r="E40" i="10" s="1"/>
  <c r="F40" i="10" s="1"/>
  <c r="D39" i="10"/>
  <c r="E39" i="10" s="1"/>
  <c r="F39" i="10" s="1"/>
  <c r="D38" i="10"/>
  <c r="E38" i="10" s="1"/>
  <c r="F38" i="10" s="1"/>
  <c r="D37" i="10"/>
  <c r="E37" i="10" s="1"/>
  <c r="F37" i="10" s="1"/>
  <c r="D36" i="10"/>
  <c r="E36" i="10" s="1"/>
  <c r="F36" i="10" s="1"/>
  <c r="D35" i="10"/>
  <c r="E35" i="10" s="1"/>
  <c r="F35" i="10" s="1"/>
  <c r="D34" i="10"/>
  <c r="E34" i="10" s="1"/>
  <c r="F34" i="10" s="1"/>
  <c r="D33" i="10"/>
  <c r="E33" i="10" s="1"/>
  <c r="F33" i="10" s="1"/>
  <c r="D32" i="10"/>
  <c r="E32" i="10" s="1"/>
  <c r="F32" i="10" s="1"/>
  <c r="D31" i="10"/>
  <c r="E31" i="10" s="1"/>
  <c r="F31" i="10" s="1"/>
  <c r="D30" i="10"/>
  <c r="E30" i="10" s="1"/>
  <c r="F30" i="10" s="1"/>
  <c r="E29" i="10"/>
  <c r="F29" i="10" s="1"/>
  <c r="D29" i="10"/>
  <c r="D28" i="10"/>
  <c r="E28" i="10" s="1"/>
  <c r="F28" i="10" s="1"/>
  <c r="D27" i="10"/>
  <c r="E27" i="10" s="1"/>
  <c r="F27" i="10" s="1"/>
  <c r="D26" i="10"/>
  <c r="E26" i="10" s="1"/>
  <c r="F26" i="10" s="1"/>
  <c r="D25" i="10"/>
  <c r="E25" i="10" s="1"/>
  <c r="F25" i="10" s="1"/>
  <c r="D24" i="10"/>
  <c r="E24" i="10" s="1"/>
  <c r="F24" i="10" s="1"/>
  <c r="D23" i="10"/>
  <c r="E23" i="10" s="1"/>
  <c r="F23" i="10" s="1"/>
  <c r="D22" i="10"/>
  <c r="E22" i="10" s="1"/>
  <c r="F22" i="10" s="1"/>
  <c r="D21" i="10"/>
  <c r="E21" i="10" s="1"/>
  <c r="F21" i="10" s="1"/>
  <c r="D20" i="10"/>
  <c r="E20" i="10" s="1"/>
  <c r="F20" i="10" s="1"/>
  <c r="D19" i="10"/>
  <c r="E19" i="10" s="1"/>
  <c r="F19" i="10" s="1"/>
  <c r="D18" i="10"/>
  <c r="E18" i="10" s="1"/>
  <c r="F18" i="10" s="1"/>
  <c r="D17" i="10"/>
  <c r="E17" i="10" s="1"/>
  <c r="F17" i="10" s="1"/>
  <c r="D16" i="10"/>
  <c r="E16" i="10" s="1"/>
  <c r="F16" i="10" s="1"/>
  <c r="D15" i="10"/>
  <c r="D14" i="10"/>
  <c r="E14" i="10" s="1"/>
  <c r="F14" i="10" s="1"/>
  <c r="D13" i="10"/>
  <c r="E13" i="10" s="1"/>
  <c r="F13" i="10" s="1"/>
  <c r="F12" i="10"/>
  <c r="D12" i="10"/>
  <c r="D11" i="10"/>
  <c r="E11" i="10" s="1"/>
  <c r="F11" i="10" s="1"/>
  <c r="D10" i="10"/>
  <c r="E10" i="10" s="1"/>
  <c r="F10" i="10" s="1"/>
  <c r="D9" i="10"/>
  <c r="E9" i="10" s="1"/>
  <c r="F9" i="10" s="1"/>
  <c r="D8" i="10"/>
  <c r="E8" i="10" s="1"/>
  <c r="F8" i="10" s="1"/>
  <c r="D7" i="10"/>
  <c r="E7" i="10" s="1"/>
  <c r="F7" i="10" s="1"/>
  <c r="D6" i="10"/>
  <c r="E6" i="10" s="1"/>
  <c r="F6" i="10" s="1"/>
  <c r="D5" i="10"/>
  <c r="E15" i="10" l="1"/>
  <c r="F15" i="10" s="1"/>
  <c r="I110" i="6"/>
  <c r="I47" i="6"/>
  <c r="I57" i="6"/>
  <c r="F69" i="6"/>
  <c r="I71" i="6" l="1"/>
  <c r="I73" i="6" s="1"/>
  <c r="I112" i="6" s="1"/>
  <c r="F100" i="6"/>
  <c r="F47" i="6"/>
  <c r="F110" i="6"/>
  <c r="D42" i="9"/>
  <c r="E42" i="9" s="1"/>
  <c r="F42" i="9" s="1"/>
  <c r="D41" i="9"/>
  <c r="E41" i="9" s="1"/>
  <c r="F41" i="9" s="1"/>
  <c r="D40" i="9"/>
  <c r="E40" i="9" s="1"/>
  <c r="F40" i="9" s="1"/>
  <c r="D39" i="9"/>
  <c r="E39" i="9" s="1"/>
  <c r="F39" i="9" s="1"/>
  <c r="D38" i="9"/>
  <c r="E38" i="9" s="1"/>
  <c r="F38" i="9" s="1"/>
  <c r="D37" i="9"/>
  <c r="E37" i="9"/>
  <c r="F37" i="9" s="1"/>
  <c r="D36" i="9"/>
  <c r="E36" i="9" s="1"/>
  <c r="F36" i="9" s="1"/>
  <c r="D35" i="9"/>
  <c r="E35" i="9" s="1"/>
  <c r="F35" i="9" s="1"/>
  <c r="D34" i="9"/>
  <c r="E34" i="9" s="1"/>
  <c r="F34" i="9" s="1"/>
  <c r="D33" i="9"/>
  <c r="E33" i="9" s="1"/>
  <c r="F33" i="9" s="1"/>
  <c r="D32" i="9"/>
  <c r="E32" i="9" s="1"/>
  <c r="F32" i="9" s="1"/>
  <c r="D31" i="9"/>
  <c r="E31" i="9" s="1"/>
  <c r="F31" i="9" s="1"/>
  <c r="D30" i="9"/>
  <c r="E30" i="9" s="1"/>
  <c r="F30" i="9" s="1"/>
  <c r="D29" i="9"/>
  <c r="E29" i="9" s="1"/>
  <c r="F29" i="9" s="1"/>
  <c r="D28" i="9"/>
  <c r="E28" i="9" s="1"/>
  <c r="F28" i="9" s="1"/>
  <c r="D27" i="9"/>
  <c r="E27" i="9"/>
  <c r="F27" i="9" s="1"/>
  <c r="D26" i="9"/>
  <c r="E26" i="9" s="1"/>
  <c r="F26" i="9" s="1"/>
  <c r="D25" i="9"/>
  <c r="E25" i="9" s="1"/>
  <c r="F25" i="9" s="1"/>
  <c r="D24" i="9"/>
  <c r="E24" i="9" s="1"/>
  <c r="F24" i="9" s="1"/>
  <c r="D23" i="9"/>
  <c r="E23" i="9" s="1"/>
  <c r="F23" i="9" s="1"/>
  <c r="D22" i="9"/>
  <c r="E22" i="9" s="1"/>
  <c r="F22" i="9" s="1"/>
  <c r="D21" i="9"/>
  <c r="E21" i="9" s="1"/>
  <c r="F21" i="9" s="1"/>
  <c r="D20" i="9"/>
  <c r="E20" i="9"/>
  <c r="F20" i="9" s="1"/>
  <c r="D19" i="9"/>
  <c r="E19" i="9" s="1"/>
  <c r="F19" i="9" s="1"/>
  <c r="D18" i="9"/>
  <c r="E18" i="9" s="1"/>
  <c r="F18" i="9" s="1"/>
  <c r="D17" i="9"/>
  <c r="E17" i="9" s="1"/>
  <c r="F17" i="9" s="1"/>
  <c r="D16" i="9"/>
  <c r="E16" i="9"/>
  <c r="F16" i="9" s="1"/>
  <c r="D15" i="9"/>
  <c r="E15" i="9" s="1"/>
  <c r="F15" i="9" s="1"/>
  <c r="D14" i="9"/>
  <c r="E14" i="9" s="1"/>
  <c r="F14" i="9" s="1"/>
  <c r="D13" i="9"/>
  <c r="E13" i="9" s="1"/>
  <c r="F13" i="9" s="1"/>
  <c r="D12" i="9"/>
  <c r="E12" i="9" s="1"/>
  <c r="F12" i="9" s="1"/>
  <c r="D11" i="9"/>
  <c r="E11" i="9" s="1"/>
  <c r="F11" i="9" s="1"/>
  <c r="D10" i="9"/>
  <c r="E10" i="9"/>
  <c r="F10" i="9" s="1"/>
  <c r="D9" i="9"/>
  <c r="E9" i="9" s="1"/>
  <c r="F9" i="9" s="1"/>
  <c r="D8" i="9"/>
  <c r="E8" i="9" s="1"/>
  <c r="F8" i="9" s="1"/>
  <c r="D7" i="9"/>
  <c r="E7" i="9" s="1"/>
  <c r="F7" i="9" s="1"/>
  <c r="D6" i="9"/>
  <c r="E6" i="9" s="1"/>
  <c r="F6" i="9" s="1"/>
  <c r="D5" i="9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Y69" i="6"/>
  <c r="Y71" i="6" s="1"/>
  <c r="Y73" i="6" s="1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F57" i="6"/>
  <c r="T69" i="6"/>
  <c r="T47" i="6"/>
  <c r="R69" i="6"/>
  <c r="R47" i="6"/>
  <c r="D69" i="6"/>
  <c r="D57" i="6"/>
  <c r="D47" i="6"/>
  <c r="Y112" i="6" l="1"/>
  <c r="Y102" i="6"/>
  <c r="I102" i="6"/>
  <c r="D71" i="6"/>
  <c r="D73" i="6" s="1"/>
  <c r="D112" i="6" s="1"/>
  <c r="AB112" i="6"/>
  <c r="T71" i="6"/>
  <c r="T73" i="6" s="1"/>
  <c r="R71" i="6"/>
  <c r="R73" i="6" s="1"/>
  <c r="F71" i="6"/>
  <c r="F73" i="6" s="1"/>
  <c r="F112" i="6" s="1"/>
  <c r="F102" i="6" l="1"/>
  <c r="C5" i="11"/>
</calcChain>
</file>

<file path=xl/sharedStrings.xml><?xml version="1.0" encoding="utf-8"?>
<sst xmlns="http://schemas.openxmlformats.org/spreadsheetml/2006/main" count="406" uniqueCount="178">
  <si>
    <t>State Board of Education</t>
  </si>
  <si>
    <t>Governor</t>
  </si>
  <si>
    <t>Average Daily Membership Adjustment</t>
  </si>
  <si>
    <t>Average Salary Adjustment</t>
  </si>
  <si>
    <t>SPSF Adjustments</t>
  </si>
  <si>
    <t>Dept of Public Instruction</t>
  </si>
  <si>
    <t>DPI Adjustments</t>
  </si>
  <si>
    <t>Education Support Organizations</t>
  </si>
  <si>
    <t>ESO Adjustments</t>
  </si>
  <si>
    <t>Total Expansion/Reduction</t>
  </si>
  <si>
    <t>Total  Requirements</t>
  </si>
  <si>
    <t>Ending Appropriated Budget</t>
  </si>
  <si>
    <t>Health Benefit</t>
  </si>
  <si>
    <t>House</t>
  </si>
  <si>
    <t>R</t>
  </si>
  <si>
    <t>R= Recurring/ NR= Nonrecurring</t>
  </si>
  <si>
    <t>State Public School Fund - Expansion</t>
  </si>
  <si>
    <t>State Public School Fund - Continuation</t>
  </si>
  <si>
    <t>NR</t>
  </si>
  <si>
    <t>See separate tab</t>
  </si>
  <si>
    <t>Salary Increase</t>
  </si>
  <si>
    <t>Conference</t>
  </si>
  <si>
    <t>Proposed          Final 2013-14</t>
  </si>
  <si>
    <t>Beginning Appropriated Budget (Base)</t>
  </si>
  <si>
    <t>Retirement Rate</t>
  </si>
  <si>
    <t>FINAL</t>
  </si>
  <si>
    <t>Reserve for Salaries &amp; Benefits</t>
  </si>
  <si>
    <t>Reserves for Salary and Benefit Adjustments</t>
  </si>
  <si>
    <t>Senate</t>
  </si>
  <si>
    <t>Digital Learning Plan</t>
  </si>
  <si>
    <t>Health</t>
  </si>
  <si>
    <t>Non certified and central office</t>
  </si>
  <si>
    <t>15.67%</t>
  </si>
  <si>
    <t>Retirement</t>
  </si>
  <si>
    <t>Retirement - LEA</t>
  </si>
  <si>
    <t>Retirement DPI</t>
  </si>
  <si>
    <t>Health DPI</t>
  </si>
  <si>
    <t>Health LEA</t>
  </si>
  <si>
    <t>Teachers at the top of the scale receive the higher of the salary schedule or the 2014-15 salary plus bonus plus 2%</t>
  </si>
  <si>
    <t>9.1(f)</t>
  </si>
  <si>
    <t>30.9A</t>
  </si>
  <si>
    <t>All full time permanent employees of the LEA on July 1, 2015  will receive 5 days annual leave.  This leave shall remain until used.</t>
  </si>
  <si>
    <t>House only</t>
  </si>
  <si>
    <t>BENEFITS</t>
  </si>
  <si>
    <t>Salary and Benefits</t>
  </si>
  <si>
    <t>State Agency Teachers-residential schools</t>
  </si>
  <si>
    <t>State Agency SBA-residential schools</t>
  </si>
  <si>
    <t>(3)</t>
  </si>
  <si>
    <t>House only Not in Final</t>
  </si>
  <si>
    <t>Instructional Supplies</t>
  </si>
  <si>
    <t>Panic Alarms</t>
  </si>
  <si>
    <t>Transportation-fuel</t>
  </si>
  <si>
    <t xml:space="preserve">Governors Proposed Teacher and Instructional Support Compensation </t>
  </si>
  <si>
    <t>Increase to Salary Schedule</t>
  </si>
  <si>
    <t>2016-17 Proposed Salary Schedule</t>
  </si>
  <si>
    <t>2016-17 Proposed Bonus</t>
  </si>
  <si>
    <t>Years</t>
  </si>
  <si>
    <t>increase with Step</t>
  </si>
  <si>
    <t>Teachers and Instructional Support</t>
  </si>
  <si>
    <t>School Based Administrators</t>
  </si>
  <si>
    <t>Average increase w/o step</t>
  </si>
  <si>
    <t>4.95%</t>
  </si>
  <si>
    <t>2015-2016 Current "A" Salary Schedule</t>
  </si>
  <si>
    <t>% increase with Step</t>
  </si>
  <si>
    <t>Bonus</t>
  </si>
  <si>
    <t>$1,100 0-24 years</t>
  </si>
  <si>
    <t>$5,000 25 years and above</t>
  </si>
  <si>
    <t>Step</t>
  </si>
  <si>
    <t>3.5% average (max $3,500)</t>
  </si>
  <si>
    <t>1.22% average</t>
  </si>
  <si>
    <t>Teachers</t>
  </si>
  <si>
    <t>Other certified personnel</t>
  </si>
  <si>
    <t>3.0% average (max $3,000)</t>
  </si>
  <si>
    <t xml:space="preserve">    Educators Teachers-salary increase</t>
  </si>
  <si>
    <t xml:space="preserve">    Educators Teachers-Step</t>
  </si>
  <si>
    <t xml:space="preserve">    Educators Teachers-Bonus</t>
  </si>
  <si>
    <t xml:space="preserve">   School-Based Administrators-step increase</t>
  </si>
  <si>
    <t xml:space="preserve">   School-Based Administrators-bonus</t>
  </si>
  <si>
    <t xml:space="preserve">   Non-Certified and Central Office Staff -bonus</t>
  </si>
  <si>
    <t>FY 2016-17 Budget Comparison</t>
  </si>
  <si>
    <t>Civil Penalties- driver education</t>
  </si>
  <si>
    <t>Lottery Non instructional Support (ADM Growth)</t>
  </si>
  <si>
    <t>Agency Operating-IT rates</t>
  </si>
  <si>
    <t>R(1)</t>
  </si>
  <si>
    <t>NR (1)</t>
  </si>
  <si>
    <t>NR(1)</t>
  </si>
  <si>
    <t>Lottery-Digital Learning Plan</t>
  </si>
  <si>
    <t>Total Receipts Support</t>
  </si>
  <si>
    <t>Total Expansion + Salary &amp; Benefits Requirements</t>
  </si>
  <si>
    <t>Lottery- Instructional Supplies &amp; Equipment</t>
  </si>
  <si>
    <t xml:space="preserve">Other items affecting the K-12 Education </t>
  </si>
  <si>
    <t>In UNC Budget</t>
  </si>
  <si>
    <t>Special Education student Scholarship</t>
  </si>
  <si>
    <t>Math Science Teacher Scholarship</t>
  </si>
  <si>
    <t>(1) Items funded by Receipts</t>
  </si>
  <si>
    <t>Literacy Coaches</t>
  </si>
  <si>
    <t>Elimination of Class size reductions (1st grade)</t>
  </si>
  <si>
    <t>RTA 1st/2nd grade Camps</t>
  </si>
  <si>
    <t>AP/IB Teacher Bonuses</t>
  </si>
  <si>
    <t>CTE industry credentials - Teacher Bonuses</t>
  </si>
  <si>
    <t xml:space="preserve">NBPTS differential - All Instructional Coaches </t>
  </si>
  <si>
    <t>AP Summer Prof Deveopment - pass through to NCAP</t>
  </si>
  <si>
    <t>Textbook and Digital Materials</t>
  </si>
  <si>
    <t>Tchr Compensation Model Pilot</t>
  </si>
  <si>
    <t>National Academy Foundation</t>
  </si>
  <si>
    <t>Distinguished Leadership Practice.</t>
  </si>
  <si>
    <t>Triangle Literacy Council</t>
  </si>
  <si>
    <t>Muddy Sneakers</t>
  </si>
  <si>
    <t>Teach for America</t>
  </si>
  <si>
    <t>Communities in Schools</t>
  </si>
  <si>
    <t>Principal Preparation Program</t>
  </si>
  <si>
    <t>(1)</t>
  </si>
  <si>
    <t>(1) Not guaranteed - amount per person is at the discretion of the LEA)</t>
  </si>
  <si>
    <t xml:space="preserve">House Proposed Teacher and Instructional Support Compensation </t>
  </si>
  <si>
    <t>$1,000 25 years and above</t>
  </si>
  <si>
    <t>$1,000 0-4 years</t>
  </si>
  <si>
    <t>$500</t>
  </si>
  <si>
    <t>same as teachers</t>
  </si>
  <si>
    <t>Step + 2% increase in schedule</t>
  </si>
  <si>
    <t>$500 only for those who do not receive a step increase</t>
  </si>
  <si>
    <t>16.55%</t>
  </si>
  <si>
    <t>Cooperative Inn. HS (Gov- 13 schools, House 8 schools)</t>
  </si>
  <si>
    <t>2016-17 Proposed Bonus(1)</t>
  </si>
  <si>
    <t>(1) Legislation states that it is for those teachers who are on step 0-4 and 25 and above.</t>
  </si>
  <si>
    <t>Eligibility is determined based on the step the teacher is on July 1, 2016</t>
  </si>
  <si>
    <t xml:space="preserve">   Non-Certified and Central Office Staff -Sal increase</t>
  </si>
  <si>
    <t>DPI Personnel-Sal Increase</t>
  </si>
  <si>
    <t>DPI Personnel-Bonus</t>
  </si>
  <si>
    <t>Increase</t>
  </si>
  <si>
    <t>2% increase</t>
  </si>
  <si>
    <t>3rd grade reading Teacher Performance Pilot bonus</t>
  </si>
  <si>
    <t>Lottery Transportation</t>
  </si>
  <si>
    <t>Reduce Class size in grade 2</t>
  </si>
  <si>
    <t>At Risk-after school</t>
  </si>
  <si>
    <t>Central Office</t>
  </si>
  <si>
    <t>School Connectivity</t>
  </si>
  <si>
    <t>Teacher Assistant Tuition Reimbursement (5 LEAs)</t>
  </si>
  <si>
    <t>Department of Public Instruction</t>
  </si>
  <si>
    <t>Licensure System update for SB867 (if ratified)</t>
  </si>
  <si>
    <t>SBE Legal personnel for SB867 (if ratified)</t>
  </si>
  <si>
    <t>Alternative Teacher Preparation Pilot Evaluation</t>
  </si>
  <si>
    <t>UNC Teacher &amp; Principal Lab School Admin</t>
  </si>
  <si>
    <t>Opportunity Scholarships</t>
  </si>
  <si>
    <t>2017-18 Proposed Salary Schedule</t>
  </si>
  <si>
    <t>No bonus</t>
  </si>
  <si>
    <t>6.5% (per Money report)</t>
  </si>
  <si>
    <t>$2000 Bonus for Principals (all funding sources)</t>
  </si>
  <si>
    <t>$500 Bonus for Asst Principals (all Funding Sources)</t>
  </si>
  <si>
    <t>Step only.  No change in schedule</t>
  </si>
  <si>
    <t>No across the board increase.  $15m appropriated for increases and bonuses based on local policies.</t>
  </si>
  <si>
    <t>Current</t>
  </si>
  <si>
    <t>Governor Proposal</t>
  </si>
  <si>
    <t>House Proposal</t>
  </si>
  <si>
    <t>Senate Proposal</t>
  </si>
  <si>
    <t>Bonuses:</t>
  </si>
  <si>
    <t>No bonuses</t>
  </si>
  <si>
    <t>Bonus not subject to retirement</t>
  </si>
  <si>
    <t>Bonus subject to retirement</t>
  </si>
  <si>
    <t>15.64%</t>
  </si>
  <si>
    <t>(2)</t>
  </si>
  <si>
    <t>(2) Subjected to Retirement (TSERS)</t>
  </si>
  <si>
    <t>(3) Not Subject to retirement (TSERS)</t>
  </si>
  <si>
    <t xml:space="preserve">Senate Proposed Teacher and Instructional Support Compensation </t>
  </si>
  <si>
    <t>2016-17</t>
  </si>
  <si>
    <t>Comparison of Proposed Teacher and Instructional Support Salary Schedules</t>
  </si>
  <si>
    <t>NC Educational Endowment Fund</t>
  </si>
  <si>
    <t>Non Educator merit bonuses</t>
  </si>
  <si>
    <t>4.7% (per Money report)</t>
  </si>
  <si>
    <t>Conference Proposal</t>
  </si>
  <si>
    <t xml:space="preserve">Conference Budget Proposed Teacher and Instructional Support Compensation </t>
  </si>
  <si>
    <t>1.5%</t>
  </si>
  <si>
    <t>0.5% bonus</t>
  </si>
  <si>
    <t>None</t>
  </si>
  <si>
    <t>2018-19 Proposed Salary Schedule</t>
  </si>
  <si>
    <t>Step + 1.5% increase in schedule (avg approx 2.85%)</t>
  </si>
  <si>
    <t>Exceptional Childrens Headcount</t>
  </si>
  <si>
    <t>updated 7/1/2016</t>
  </si>
  <si>
    <t>(1)  State Budget may change Health benefits in January to $5,659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</si>
</sst>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.5"/>
      <name val="Arial"/>
      <family val="2"/>
    </font>
    <font>
      <b/>
      <sz val="9.5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.5"/>
      <name val="Arial"/>
      <family val="2"/>
    </font>
    <font>
      <sz val="11"/>
      <name val="Arial Rounded MT Bold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6.5"/>
      <name val="Arial"/>
      <family val="2"/>
    </font>
    <font>
      <sz val="6.5"/>
      <name val="Arial Rounded MT Bold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6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6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9" fontId="2" fillId="0" borderId="0" applyFont="0" applyFill="0" applyBorder="0" applyAlignment="0" applyProtection="0"/>
  </cellStyleXfs>
  <cellXfs count="485">
    <xf numFmtId="0" fontId="0" fillId="0" borderId="0" xfId="0"/>
    <xf numFmtId="164" fontId="5" fillId="0" borderId="1" xfId="1" applyNumberFormat="1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164" fontId="5" fillId="0" borderId="3" xfId="1" applyNumberFormat="1" applyFont="1" applyFill="1" applyBorder="1"/>
    <xf numFmtId="0" fontId="10" fillId="0" borderId="0" xfId="0" applyFont="1" applyFill="1" applyBorder="1" applyAlignment="1">
      <alignment horizontal="center"/>
    </xf>
    <xf numFmtId="0" fontId="7" fillId="0" borderId="4" xfId="0" applyFont="1" applyFill="1" applyBorder="1"/>
    <xf numFmtId="164" fontId="5" fillId="0" borderId="0" xfId="1" applyNumberFormat="1" applyFont="1" applyFill="1" applyBorder="1"/>
    <xf numFmtId="0" fontId="7" fillId="0" borderId="0" xfId="0" applyFont="1" applyFill="1" applyBorder="1"/>
    <xf numFmtId="0" fontId="9" fillId="0" borderId="5" xfId="0" applyFont="1" applyFill="1" applyBorder="1" applyAlignment="1">
      <alignment horizontal="center"/>
    </xf>
    <xf numFmtId="164" fontId="5" fillId="0" borderId="6" xfId="1" applyNumberFormat="1" applyFont="1" applyFill="1" applyBorder="1"/>
    <xf numFmtId="49" fontId="7" fillId="0" borderId="2" xfId="1" applyNumberFormat="1" applyFont="1" applyFill="1" applyBorder="1"/>
    <xf numFmtId="0" fontId="6" fillId="0" borderId="0" xfId="0" applyFont="1" applyFill="1" applyBorder="1"/>
    <xf numFmtId="0" fontId="7" fillId="0" borderId="3" xfId="0" applyFont="1" applyFill="1" applyBorder="1"/>
    <xf numFmtId="0" fontId="5" fillId="0" borderId="0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wrapText="1"/>
    </xf>
    <xf numFmtId="0" fontId="7" fillId="0" borderId="6" xfId="0" applyFont="1" applyFill="1" applyBorder="1"/>
    <xf numFmtId="164" fontId="5" fillId="0" borderId="4" xfId="1" applyNumberFormat="1" applyFont="1" applyFill="1" applyBorder="1"/>
    <xf numFmtId="0" fontId="6" fillId="0" borderId="0" xfId="0" applyFont="1" applyFill="1" applyBorder="1" applyAlignment="1">
      <alignment horizontal="right"/>
    </xf>
    <xf numFmtId="164" fontId="5" fillId="0" borderId="7" xfId="1" applyNumberFormat="1" applyFont="1" applyFill="1" applyBorder="1"/>
    <xf numFmtId="0" fontId="7" fillId="0" borderId="8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5" fillId="0" borderId="9" xfId="1" applyNumberFormat="1" applyFont="1" applyFill="1" applyBorder="1"/>
    <xf numFmtId="164" fontId="5" fillId="0" borderId="10" xfId="1" applyNumberFormat="1" applyFont="1" applyFill="1" applyBorder="1"/>
    <xf numFmtId="0" fontId="7" fillId="0" borderId="11" xfId="0" applyFont="1" applyFill="1" applyBorder="1"/>
    <xf numFmtId="164" fontId="5" fillId="0" borderId="12" xfId="1" applyNumberFormat="1" applyFont="1" applyFill="1" applyBorder="1"/>
    <xf numFmtId="0" fontId="1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5" fontId="5" fillId="0" borderId="13" xfId="2" applyNumberFormat="1" applyFont="1" applyFill="1" applyBorder="1"/>
    <xf numFmtId="0" fontId="7" fillId="0" borderId="0" xfId="0" applyFont="1" applyFill="1"/>
    <xf numFmtId="0" fontId="5" fillId="0" borderId="0" xfId="0" applyFont="1" applyFill="1"/>
    <xf numFmtId="164" fontId="5" fillId="0" borderId="0" xfId="1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13" fillId="0" borderId="0" xfId="0" applyFont="1" applyFill="1" applyAlignment="1">
      <alignment horizontal="right" wrapText="1"/>
    </xf>
    <xf numFmtId="164" fontId="14" fillId="0" borderId="0" xfId="1" applyNumberFormat="1" applyFont="1" applyFill="1" applyBorder="1"/>
    <xf numFmtId="0" fontId="3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5" fontId="8" fillId="0" borderId="14" xfId="2" applyNumberFormat="1" applyFont="1" applyFill="1" applyBorder="1"/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5" xfId="1" applyNumberFormat="1" applyFont="1" applyFill="1" applyBorder="1" applyAlignment="1">
      <alignment horizontal="center" wrapText="1"/>
    </xf>
    <xf numFmtId="164" fontId="5" fillId="0" borderId="5" xfId="1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 wrapText="1"/>
    </xf>
    <xf numFmtId="0" fontId="17" fillId="0" borderId="0" xfId="0" applyFont="1"/>
    <xf numFmtId="0" fontId="7" fillId="0" borderId="15" xfId="0" applyFont="1" applyFill="1" applyBorder="1"/>
    <xf numFmtId="0" fontId="7" fillId="0" borderId="16" xfId="0" applyFont="1" applyFill="1" applyBorder="1"/>
    <xf numFmtId="0" fontId="7" fillId="0" borderId="0" xfId="0" applyFont="1" applyFill="1" applyBorder="1" applyAlignment="1">
      <alignment horizontal="center"/>
    </xf>
    <xf numFmtId="49" fontId="7" fillId="0" borderId="6" xfId="1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 wrapText="1"/>
    </xf>
    <xf numFmtId="164" fontId="11" fillId="0" borderId="1" xfId="1" applyNumberFormat="1" applyFont="1" applyFill="1" applyBorder="1"/>
    <xf numFmtId="10" fontId="5" fillId="0" borderId="17" xfId="4" applyNumberFormat="1" applyFont="1" applyFill="1" applyBorder="1"/>
    <xf numFmtId="165" fontId="5" fillId="0" borderId="18" xfId="2" applyNumberFormat="1" applyFont="1" applyFill="1" applyBorder="1" applyAlignment="1">
      <alignment horizontal="right" wrapText="1"/>
    </xf>
    <xf numFmtId="10" fontId="5" fillId="0" borderId="17" xfId="4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18" fillId="0" borderId="0" xfId="0" applyFont="1" applyFill="1"/>
    <xf numFmtId="0" fontId="18" fillId="0" borderId="19" xfId="0" applyFont="1" applyBorder="1" applyAlignment="1">
      <alignment horizontal="center"/>
    </xf>
    <xf numFmtId="0" fontId="18" fillId="0" borderId="0" xfId="0" applyFont="1"/>
    <xf numFmtId="0" fontId="17" fillId="0" borderId="0" xfId="0" applyFont="1" applyAlignment="1">
      <alignment vertical="top"/>
    </xf>
    <xf numFmtId="0" fontId="19" fillId="0" borderId="0" xfId="0" applyFont="1"/>
    <xf numFmtId="0" fontId="0" fillId="0" borderId="12" xfId="0" applyBorder="1"/>
    <xf numFmtId="0" fontId="0" fillId="0" borderId="20" xfId="0" applyBorder="1"/>
    <xf numFmtId="0" fontId="7" fillId="0" borderId="21" xfId="0" applyFont="1" applyFill="1" applyBorder="1"/>
    <xf numFmtId="164" fontId="5" fillId="0" borderId="21" xfId="1" applyNumberFormat="1" applyFont="1" applyFill="1" applyBorder="1"/>
    <xf numFmtId="0" fontId="19" fillId="0" borderId="21" xfId="0" applyFont="1" applyBorder="1"/>
    <xf numFmtId="164" fontId="21" fillId="0" borderId="1" xfId="1" applyNumberFormat="1" applyFont="1" applyFill="1" applyBorder="1"/>
    <xf numFmtId="164" fontId="21" fillId="0" borderId="15" xfId="1" applyNumberFormat="1" applyFont="1" applyFill="1" applyBorder="1"/>
    <xf numFmtId="0" fontId="20" fillId="0" borderId="0" xfId="0" applyFont="1" applyFill="1" applyBorder="1" applyAlignment="1">
      <alignment horizontal="left" wrapText="1"/>
    </xf>
    <xf numFmtId="0" fontId="0" fillId="0" borderId="14" xfId="0" applyBorder="1"/>
    <xf numFmtId="164" fontId="5" fillId="0" borderId="22" xfId="1" applyNumberFormat="1" applyFont="1" applyFill="1" applyBorder="1" applyAlignment="1">
      <alignment horizontal="center"/>
    </xf>
    <xf numFmtId="0" fontId="7" fillId="0" borderId="2" xfId="0" applyFont="1" applyBorder="1"/>
    <xf numFmtId="0" fontId="0" fillId="0" borderId="21" xfId="0" applyBorder="1"/>
    <xf numFmtId="0" fontId="0" fillId="0" borderId="13" xfId="0" applyBorder="1"/>
    <xf numFmtId="2" fontId="5" fillId="0" borderId="5" xfId="0" applyNumberFormat="1" applyFont="1" applyBorder="1" applyAlignment="1">
      <alignment horizontal="center" wrapText="1"/>
    </xf>
    <xf numFmtId="164" fontId="11" fillId="0" borderId="4" xfId="1" applyNumberFormat="1" applyFont="1" applyFill="1" applyBorder="1"/>
    <xf numFmtId="0" fontId="0" fillId="0" borderId="0" xfId="0" applyBorder="1"/>
    <xf numFmtId="0" fontId="0" fillId="0" borderId="0" xfId="0" applyFill="1"/>
    <xf numFmtId="0" fontId="0" fillId="0" borderId="12" xfId="0" applyFill="1" applyBorder="1"/>
    <xf numFmtId="0" fontId="0" fillId="0" borderId="1" xfId="0" applyFill="1" applyBorder="1"/>
    <xf numFmtId="0" fontId="0" fillId="0" borderId="13" xfId="0" applyFill="1" applyBorder="1"/>
    <xf numFmtId="164" fontId="0" fillId="0" borderId="0" xfId="0" applyNumberFormat="1"/>
    <xf numFmtId="0" fontId="22" fillId="0" borderId="0" xfId="0" applyFont="1" applyFill="1" applyAlignment="1">
      <alignment horizontal="left" wrapText="1"/>
    </xf>
    <xf numFmtId="165" fontId="5" fillId="0" borderId="0" xfId="2" applyNumberFormat="1" applyFont="1" applyFill="1" applyBorder="1"/>
    <xf numFmtId="164" fontId="2" fillId="0" borderId="1" xfId="1" applyNumberFormat="1" applyFont="1" applyFill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0" xfId="0" applyFont="1"/>
    <xf numFmtId="164" fontId="2" fillId="0" borderId="4" xfId="1" applyNumberFormat="1" applyFont="1" applyFill="1" applyBorder="1"/>
    <xf numFmtId="0" fontId="2" fillId="0" borderId="3" xfId="0" applyFont="1" applyBorder="1"/>
    <xf numFmtId="164" fontId="2" fillId="0" borderId="15" xfId="1" applyNumberFormat="1" applyFont="1" applyFill="1" applyBorder="1"/>
    <xf numFmtId="0" fontId="2" fillId="0" borderId="15" xfId="0" applyFont="1" applyBorder="1"/>
    <xf numFmtId="0" fontId="2" fillId="0" borderId="15" xfId="0" applyFont="1" applyFill="1" applyBorder="1"/>
    <xf numFmtId="164" fontId="2" fillId="0" borderId="16" xfId="1" applyNumberFormat="1" applyFont="1" applyFill="1" applyBorder="1"/>
    <xf numFmtId="0" fontId="2" fillId="0" borderId="0" xfId="0" applyFont="1" applyFill="1"/>
    <xf numFmtId="164" fontId="2" fillId="0" borderId="2" xfId="1" applyNumberFormat="1" applyFont="1" applyFill="1" applyBorder="1"/>
    <xf numFmtId="0" fontId="2" fillId="0" borderId="21" xfId="0" applyFont="1" applyBorder="1"/>
    <xf numFmtId="164" fontId="2" fillId="0" borderId="2" xfId="1" applyNumberFormat="1" applyFont="1" applyFill="1" applyBorder="1" applyAlignment="1">
      <alignment horizontal="center"/>
    </xf>
    <xf numFmtId="0" fontId="2" fillId="0" borderId="4" xfId="0" applyFont="1" applyBorder="1"/>
    <xf numFmtId="164" fontId="2" fillId="0" borderId="3" xfId="1" applyNumberFormat="1" applyFont="1" applyFill="1" applyBorder="1"/>
    <xf numFmtId="164" fontId="2" fillId="0" borderId="15" xfId="1" applyNumberFormat="1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24" xfId="1" applyNumberFormat="1" applyFont="1" applyFill="1" applyBorder="1"/>
    <xf numFmtId="0" fontId="2" fillId="0" borderId="25" xfId="0" applyFont="1" applyBorder="1"/>
    <xf numFmtId="0" fontId="2" fillId="0" borderId="16" xfId="0" applyFont="1" applyFill="1" applyBorder="1"/>
    <xf numFmtId="164" fontId="2" fillId="0" borderId="26" xfId="1" applyNumberFormat="1" applyFont="1" applyFill="1" applyBorder="1"/>
    <xf numFmtId="0" fontId="2" fillId="0" borderId="27" xfId="0" applyFont="1" applyBorder="1"/>
    <xf numFmtId="0" fontId="2" fillId="0" borderId="0" xfId="0" applyFont="1" applyBorder="1"/>
    <xf numFmtId="0" fontId="2" fillId="0" borderId="0" xfId="0" applyFont="1" applyFill="1" applyBorder="1"/>
    <xf numFmtId="164" fontId="16" fillId="0" borderId="1" xfId="1" applyNumberFormat="1" applyFont="1" applyFill="1" applyBorder="1" applyAlignment="1">
      <alignment horizontal="right"/>
    </xf>
    <xf numFmtId="164" fontId="16" fillId="0" borderId="2" xfId="1" applyNumberFormat="1" applyFont="1" applyFill="1" applyBorder="1" applyAlignment="1">
      <alignment horizontal="right"/>
    </xf>
    <xf numFmtId="0" fontId="5" fillId="0" borderId="0" xfId="0" applyFont="1" applyFill="1" applyBorder="1"/>
    <xf numFmtId="164" fontId="7" fillId="0" borderId="0" xfId="1" applyNumberFormat="1" applyFont="1" applyFill="1" applyBorder="1"/>
    <xf numFmtId="164" fontId="2" fillId="0" borderId="28" xfId="1" applyNumberFormat="1" applyFont="1" applyFill="1" applyBorder="1"/>
    <xf numFmtId="164" fontId="2" fillId="0" borderId="23" xfId="1" applyNumberFormat="1" applyFont="1" applyFill="1" applyBorder="1"/>
    <xf numFmtId="0" fontId="15" fillId="0" borderId="0" xfId="0" applyFont="1" applyFill="1" applyBorder="1" applyAlignment="1">
      <alignment horizontal="center" wrapText="1"/>
    </xf>
    <xf numFmtId="164" fontId="26" fillId="0" borderId="2" xfId="1" applyNumberFormat="1" applyFont="1" applyFill="1" applyBorder="1"/>
    <xf numFmtId="164" fontId="26" fillId="0" borderId="15" xfId="1" applyNumberFormat="1" applyFont="1" applyFill="1" applyBorder="1"/>
    <xf numFmtId="164" fontId="26" fillId="0" borderId="1" xfId="1" applyNumberFormat="1" applyFont="1" applyFill="1" applyBorder="1"/>
    <xf numFmtId="0" fontId="2" fillId="0" borderId="29" xfId="0" applyFont="1" applyFill="1" applyBorder="1"/>
    <xf numFmtId="0" fontId="19" fillId="0" borderId="30" xfId="0" applyFont="1" applyBorder="1"/>
    <xf numFmtId="0" fontId="15" fillId="0" borderId="21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wrapText="1"/>
    </xf>
    <xf numFmtId="164" fontId="2" fillId="0" borderId="8" xfId="1" applyNumberFormat="1" applyFont="1" applyFill="1" applyBorder="1"/>
    <xf numFmtId="165" fontId="13" fillId="0" borderId="0" xfId="2" applyNumberFormat="1" applyFont="1" applyFill="1" applyBorder="1"/>
    <xf numFmtId="0" fontId="18" fillId="0" borderId="0" xfId="0" applyFont="1" applyFill="1" applyBorder="1" applyAlignment="1">
      <alignment horizontal="center"/>
    </xf>
    <xf numFmtId="164" fontId="11" fillId="0" borderId="11" xfId="1" applyNumberFormat="1" applyFont="1" applyFill="1" applyBorder="1"/>
    <xf numFmtId="0" fontId="7" fillId="0" borderId="31" xfId="0" applyFont="1" applyFill="1" applyBorder="1"/>
    <xf numFmtId="0" fontId="7" fillId="0" borderId="32" xfId="0" applyFont="1" applyFill="1" applyBorder="1"/>
    <xf numFmtId="0" fontId="7" fillId="0" borderId="30" xfId="0" applyFont="1" applyFill="1" applyBorder="1"/>
    <xf numFmtId="164" fontId="2" fillId="0" borderId="6" xfId="1" applyNumberFormat="1" applyFont="1" applyFill="1" applyBorder="1"/>
    <xf numFmtId="164" fontId="2" fillId="0" borderId="33" xfId="1" applyNumberFormat="1" applyFont="1" applyFill="1" applyBorder="1"/>
    <xf numFmtId="164" fontId="26" fillId="0" borderId="24" xfId="1" applyNumberFormat="1" applyFont="1" applyFill="1" applyBorder="1"/>
    <xf numFmtId="164" fontId="26" fillId="0" borderId="16" xfId="1" applyNumberFormat="1" applyFont="1" applyFill="1" applyBorder="1"/>
    <xf numFmtId="0" fontId="7" fillId="0" borderId="34" xfId="0" applyFont="1" applyBorder="1"/>
    <xf numFmtId="164" fontId="26" fillId="0" borderId="26" xfId="1" applyNumberFormat="1" applyFont="1" applyFill="1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164" fontId="2" fillId="0" borderId="39" xfId="1" applyNumberFormat="1" applyFont="1" applyFill="1" applyBorder="1"/>
    <xf numFmtId="0" fontId="7" fillId="0" borderId="40" xfId="0" applyFont="1" applyFill="1" applyBorder="1"/>
    <xf numFmtId="164" fontId="26" fillId="0" borderId="28" xfId="1" applyNumberFormat="1" applyFont="1" applyFill="1" applyBorder="1"/>
    <xf numFmtId="0" fontId="7" fillId="0" borderId="35" xfId="0" applyFont="1" applyFill="1" applyBorder="1"/>
    <xf numFmtId="0" fontId="7" fillId="0" borderId="40" xfId="0" applyFont="1" applyBorder="1"/>
    <xf numFmtId="0" fontId="7" fillId="0" borderId="30" xfId="0" applyFont="1" applyFill="1" applyBorder="1" applyAlignment="1">
      <alignment horizontal="center"/>
    </xf>
    <xf numFmtId="164" fontId="5" fillId="0" borderId="41" xfId="1" applyNumberFormat="1" applyFont="1" applyFill="1" applyBorder="1"/>
    <xf numFmtId="49" fontId="7" fillId="0" borderId="38" xfId="1" applyNumberFormat="1" applyFont="1" applyFill="1" applyBorder="1" applyAlignment="1">
      <alignment horizontal="center"/>
    </xf>
    <xf numFmtId="49" fontId="7" fillId="0" borderId="0" xfId="1" applyNumberFormat="1" applyFont="1" applyFill="1" applyBorder="1"/>
    <xf numFmtId="164" fontId="26" fillId="0" borderId="16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36" xfId="0" applyFont="1" applyFill="1" applyBorder="1"/>
    <xf numFmtId="0" fontId="10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0" fontId="6" fillId="0" borderId="11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29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wrapText="1"/>
    </xf>
    <xf numFmtId="0" fontId="5" fillId="0" borderId="19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9" fillId="0" borderId="21" xfId="0" applyFont="1" applyFill="1" applyBorder="1" applyAlignment="1">
      <alignment horizontal="center"/>
    </xf>
    <xf numFmtId="0" fontId="7" fillId="0" borderId="38" xfId="0" applyFont="1" applyFill="1" applyBorder="1"/>
    <xf numFmtId="0" fontId="7" fillId="0" borderId="43" xfId="0" applyFont="1" applyFill="1" applyBorder="1"/>
    <xf numFmtId="164" fontId="2" fillId="0" borderId="9" xfId="1" applyNumberFormat="1" applyFont="1" applyFill="1" applyBorder="1"/>
    <xf numFmtId="0" fontId="7" fillId="0" borderId="9" xfId="0" applyFont="1" applyFill="1" applyBorder="1"/>
    <xf numFmtId="0" fontId="7" fillId="0" borderId="37" xfId="0" applyFont="1" applyFill="1" applyBorder="1"/>
    <xf numFmtId="164" fontId="2" fillId="0" borderId="26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right"/>
    </xf>
    <xf numFmtId="0" fontId="15" fillId="0" borderId="21" xfId="0" applyFont="1" applyFill="1" applyBorder="1" applyAlignment="1">
      <alignment horizontal="left" wrapText="1"/>
    </xf>
    <xf numFmtId="0" fontId="7" fillId="0" borderId="48" xfId="0" applyFont="1" applyFill="1" applyBorder="1"/>
    <xf numFmtId="0" fontId="7" fillId="0" borderId="49" xfId="0" applyFont="1" applyFill="1" applyBorder="1"/>
    <xf numFmtId="0" fontId="7" fillId="0" borderId="49" xfId="0" applyFont="1" applyBorder="1"/>
    <xf numFmtId="0" fontId="2" fillId="0" borderId="40" xfId="0" applyFont="1" applyBorder="1"/>
    <xf numFmtId="0" fontId="0" fillId="0" borderId="50" xfId="0" applyBorder="1"/>
    <xf numFmtId="0" fontId="2" fillId="0" borderId="36" xfId="0" applyFont="1" applyBorder="1"/>
    <xf numFmtId="164" fontId="5" fillId="0" borderId="51" xfId="1" applyNumberFormat="1" applyFont="1" applyFill="1" applyBorder="1"/>
    <xf numFmtId="0" fontId="0" fillId="0" borderId="42" xfId="0" applyBorder="1"/>
    <xf numFmtId="38" fontId="2" fillId="0" borderId="24" xfId="1" applyNumberFormat="1" applyFont="1" applyFill="1" applyBorder="1" applyAlignment="1">
      <alignment horizontal="right"/>
    </xf>
    <xf numFmtId="0" fontId="2" fillId="0" borderId="52" xfId="0" applyFont="1" applyBorder="1"/>
    <xf numFmtId="0" fontId="2" fillId="0" borderId="11" xfId="0" applyFont="1" applyBorder="1"/>
    <xf numFmtId="164" fontId="26" fillId="0" borderId="23" xfId="1" applyNumberFormat="1" applyFont="1" applyFill="1" applyBorder="1"/>
    <xf numFmtId="164" fontId="2" fillId="0" borderId="45" xfId="1" applyNumberFormat="1" applyFont="1" applyFill="1" applyBorder="1"/>
    <xf numFmtId="0" fontId="7" fillId="0" borderId="53" xfId="0" applyFont="1" applyBorder="1"/>
    <xf numFmtId="164" fontId="2" fillId="0" borderId="53" xfId="1" applyNumberFormat="1" applyFont="1" applyFill="1" applyBorder="1"/>
    <xf numFmtId="0" fontId="7" fillId="0" borderId="54" xfId="0" quotePrefix="1" applyFont="1" applyBorder="1"/>
    <xf numFmtId="0" fontId="7" fillId="0" borderId="53" xfId="0" applyFont="1" applyFill="1" applyBorder="1"/>
    <xf numFmtId="0" fontId="7" fillId="0" borderId="42" xfId="0" applyFont="1" applyBorder="1"/>
    <xf numFmtId="164" fontId="2" fillId="0" borderId="41" xfId="1" applyNumberFormat="1" applyFont="1" applyFill="1" applyBorder="1"/>
    <xf numFmtId="0" fontId="7" fillId="0" borderId="31" xfId="0" applyFont="1" applyBorder="1"/>
    <xf numFmtId="6" fontId="0" fillId="0" borderId="0" xfId="0" applyNumberFormat="1"/>
    <xf numFmtId="165" fontId="0" fillId="0" borderId="0" xfId="2" applyNumberFormat="1" applyFont="1"/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17" xfId="4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4" fontId="2" fillId="0" borderId="55" xfId="1" applyNumberFormat="1" applyFont="1" applyFill="1" applyBorder="1" applyAlignment="1">
      <alignment horizontal="center"/>
    </xf>
    <xf numFmtId="164" fontId="2" fillId="0" borderId="52" xfId="1" applyNumberFormat="1" applyFont="1" applyFill="1" applyBorder="1"/>
    <xf numFmtId="49" fontId="0" fillId="0" borderId="0" xfId="0" applyNumberFormat="1" applyAlignment="1">
      <alignment horizontal="left"/>
    </xf>
    <xf numFmtId="0" fontId="5" fillId="0" borderId="0" xfId="0" applyFont="1" applyAlignment="1">
      <alignment horizontal="left" vertical="center"/>
    </xf>
    <xf numFmtId="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10" fontId="0" fillId="0" borderId="0" xfId="0" applyNumberFormat="1"/>
    <xf numFmtId="9" fontId="0" fillId="0" borderId="0" xfId="0" applyNumberFormat="1"/>
    <xf numFmtId="0" fontId="23" fillId="0" borderId="0" xfId="0" applyFont="1"/>
    <xf numFmtId="165" fontId="5" fillId="0" borderId="0" xfId="2" quotePrefix="1" applyNumberFormat="1" applyFont="1" applyFill="1" applyBorder="1"/>
    <xf numFmtId="164" fontId="2" fillId="0" borderId="56" xfId="1" applyNumberFormat="1" applyFont="1" applyFill="1" applyBorder="1"/>
    <xf numFmtId="164" fontId="2" fillId="0" borderId="10" xfId="1" applyNumberFormat="1" applyFont="1" applyFill="1" applyBorder="1"/>
    <xf numFmtId="0" fontId="2" fillId="0" borderId="16" xfId="0" applyFont="1" applyBorder="1"/>
    <xf numFmtId="0" fontId="2" fillId="0" borderId="12" xfId="0" applyFont="1" applyBorder="1"/>
    <xf numFmtId="164" fontId="2" fillId="0" borderId="17" xfId="1" applyNumberFormat="1" applyFont="1" applyFill="1" applyBorder="1"/>
    <xf numFmtId="164" fontId="2" fillId="0" borderId="57" xfId="1" applyNumberFormat="1" applyFont="1" applyFill="1" applyBorder="1"/>
    <xf numFmtId="164" fontId="26" fillId="0" borderId="25" xfId="1" applyNumberFormat="1" applyFont="1" applyFill="1" applyBorder="1"/>
    <xf numFmtId="164" fontId="26" fillId="0" borderId="58" xfId="1" applyNumberFormat="1" applyFont="1" applyFill="1" applyBorder="1"/>
    <xf numFmtId="164" fontId="5" fillId="0" borderId="59" xfId="1" applyNumberFormat="1" applyFont="1" applyFill="1" applyBorder="1"/>
    <xf numFmtId="49" fontId="2" fillId="0" borderId="0" xfId="0" applyNumberFormat="1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/>
    </xf>
    <xf numFmtId="0" fontId="16" fillId="0" borderId="0" xfId="0" applyFont="1"/>
    <xf numFmtId="0" fontId="16" fillId="0" borderId="0" xfId="0" quotePrefix="1" applyFont="1"/>
    <xf numFmtId="0" fontId="16" fillId="0" borderId="0" xfId="0" applyFont="1" applyBorder="1"/>
    <xf numFmtId="0" fontId="16" fillId="0" borderId="0" xfId="0" quotePrefix="1" applyFont="1" applyBorder="1"/>
    <xf numFmtId="165" fontId="16" fillId="0" borderId="0" xfId="0" applyNumberFormat="1" applyFont="1"/>
    <xf numFmtId="0" fontId="16" fillId="0" borderId="21" xfId="0" applyFont="1" applyBorder="1"/>
    <xf numFmtId="0" fontId="16" fillId="0" borderId="0" xfId="0" applyFont="1" applyFill="1"/>
    <xf numFmtId="0" fontId="16" fillId="0" borderId="0" xfId="0" applyFont="1" applyFill="1" applyBorder="1"/>
    <xf numFmtId="0" fontId="13" fillId="0" borderId="0" xfId="0" applyFont="1"/>
    <xf numFmtId="0" fontId="2" fillId="0" borderId="17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164" fontId="26" fillId="0" borderId="10" xfId="1" applyNumberFormat="1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25" fillId="2" borderId="5" xfId="3" applyFont="1" applyFill="1" applyBorder="1" applyAlignment="1">
      <alignment wrapText="1"/>
    </xf>
    <xf numFmtId="0" fontId="24" fillId="0" borderId="24" xfId="3" applyBorder="1" applyAlignment="1">
      <alignment horizontal="center" vertical="center"/>
    </xf>
    <xf numFmtId="6" fontId="24" fillId="0" borderId="16" xfId="3" applyNumberFormat="1" applyBorder="1"/>
    <xf numFmtId="6" fontId="24" fillId="0" borderId="16" xfId="3" applyNumberFormat="1" applyFill="1" applyBorder="1"/>
    <xf numFmtId="6" fontId="24" fillId="0" borderId="34" xfId="3" applyNumberFormat="1" applyBorder="1"/>
    <xf numFmtId="0" fontId="24" fillId="0" borderId="26" xfId="3" applyBorder="1" applyAlignment="1">
      <alignment horizontal="center" vertical="center"/>
    </xf>
    <xf numFmtId="6" fontId="24" fillId="0" borderId="2" xfId="3" applyNumberFormat="1" applyBorder="1"/>
    <xf numFmtId="6" fontId="24" fillId="0" borderId="2" xfId="3" applyNumberFormat="1" applyFill="1" applyBorder="1"/>
    <xf numFmtId="166" fontId="24" fillId="0" borderId="2" xfId="4" applyNumberFormat="1" applyFont="1" applyFill="1" applyBorder="1"/>
    <xf numFmtId="6" fontId="24" fillId="0" borderId="35" xfId="3" applyNumberFormat="1" applyBorder="1"/>
    <xf numFmtId="0" fontId="24" fillId="0" borderId="23" xfId="3" applyBorder="1" applyAlignment="1">
      <alignment horizontal="center" vertical="center"/>
    </xf>
    <xf numFmtId="6" fontId="24" fillId="0" borderId="15" xfId="3" applyNumberFormat="1" applyBorder="1"/>
    <xf numFmtId="6" fontId="24" fillId="0" borderId="15" xfId="3" applyNumberFormat="1" applyFill="1" applyBorder="1"/>
    <xf numFmtId="166" fontId="24" fillId="0" borderId="15" xfId="4" applyNumberFormat="1" applyFont="1" applyFill="1" applyBorder="1"/>
    <xf numFmtId="6" fontId="24" fillId="0" borderId="36" xfId="3" applyNumberFormat="1" applyBorder="1"/>
    <xf numFmtId="164" fontId="2" fillId="0" borderId="60" xfId="1" applyNumberFormat="1" applyFont="1" applyFill="1" applyBorder="1"/>
    <xf numFmtId="0" fontId="2" fillId="0" borderId="4" xfId="0" applyFont="1" applyFill="1" applyBorder="1"/>
    <xf numFmtId="164" fontId="26" fillId="0" borderId="61" xfId="1" applyNumberFormat="1" applyFont="1" applyFill="1" applyBorder="1"/>
    <xf numFmtId="164" fontId="27" fillId="0" borderId="5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164" fontId="2" fillId="0" borderId="24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0" fontId="23" fillId="0" borderId="0" xfId="0" applyFont="1" applyFill="1" applyBorder="1"/>
    <xf numFmtId="0" fontId="7" fillId="0" borderId="0" xfId="0" quotePrefix="1" applyFont="1" applyBorder="1"/>
    <xf numFmtId="164" fontId="16" fillId="0" borderId="0" xfId="1" applyNumberFormat="1" applyFont="1" applyFill="1" applyBorder="1" applyAlignment="1">
      <alignment horizontal="right"/>
    </xf>
    <xf numFmtId="0" fontId="5" fillId="0" borderId="62" xfId="0" applyFont="1" applyBorder="1" applyAlignment="1">
      <alignment vertical="top"/>
    </xf>
    <xf numFmtId="164" fontId="0" fillId="0" borderId="62" xfId="0" applyNumberFormat="1" applyBorder="1"/>
    <xf numFmtId="0" fontId="5" fillId="0" borderId="57" xfId="0" applyFont="1" applyBorder="1"/>
    <xf numFmtId="164" fontId="0" fillId="0" borderId="57" xfId="1" applyNumberFormat="1" applyFont="1" applyBorder="1"/>
    <xf numFmtId="0" fontId="2" fillId="0" borderId="19" xfId="0" applyFont="1" applyBorder="1" applyAlignment="1"/>
    <xf numFmtId="0" fontId="2" fillId="0" borderId="0" xfId="0" applyFont="1" applyAlignment="1"/>
    <xf numFmtId="164" fontId="2" fillId="0" borderId="19" xfId="0" applyNumberFormat="1" applyFont="1" applyBorder="1"/>
    <xf numFmtId="0" fontId="2" fillId="0" borderId="0" xfId="0" applyFont="1" applyAlignment="1">
      <alignment wrapText="1"/>
    </xf>
    <xf numFmtId="164" fontId="26" fillId="0" borderId="39" xfId="1" applyNumberFormat="1" applyFont="1" applyFill="1" applyBorder="1"/>
    <xf numFmtId="164" fontId="26" fillId="0" borderId="17" xfId="1" applyNumberFormat="1" applyFont="1" applyFill="1" applyBorder="1"/>
    <xf numFmtId="164" fontId="26" fillId="0" borderId="18" xfId="1" applyNumberFormat="1" applyFont="1" applyFill="1" applyBorder="1"/>
    <xf numFmtId="164" fontId="29" fillId="0" borderId="18" xfId="1" applyNumberFormat="1" applyFont="1" applyFill="1" applyBorder="1"/>
    <xf numFmtId="164" fontId="2" fillId="0" borderId="19" xfId="1" applyNumberFormat="1" applyFont="1" applyFill="1" applyBorder="1"/>
    <xf numFmtId="0" fontId="7" fillId="0" borderId="63" xfId="0" applyFont="1" applyFill="1" applyBorder="1"/>
    <xf numFmtId="0" fontId="7" fillId="0" borderId="42" xfId="0" applyFont="1" applyFill="1" applyBorder="1"/>
    <xf numFmtId="164" fontId="2" fillId="0" borderId="50" xfId="1" applyNumberFormat="1" applyFont="1" applyFill="1" applyBorder="1"/>
    <xf numFmtId="164" fontId="26" fillId="0" borderId="50" xfId="1" applyNumberFormat="1" applyFont="1" applyFill="1" applyBorder="1"/>
    <xf numFmtId="0" fontId="7" fillId="0" borderId="34" xfId="0" applyFont="1" applyFill="1" applyBorder="1"/>
    <xf numFmtId="164" fontId="2" fillId="0" borderId="46" xfId="1" applyNumberFormat="1" applyFont="1" applyFill="1" applyBorder="1"/>
    <xf numFmtId="164" fontId="2" fillId="0" borderId="11" xfId="1" applyNumberFormat="1" applyFont="1" applyFill="1" applyBorder="1"/>
    <xf numFmtId="164" fontId="2" fillId="0" borderId="27" xfId="1" applyNumberFormat="1" applyFont="1" applyFill="1" applyBorder="1"/>
    <xf numFmtId="164" fontId="2" fillId="0" borderId="25" xfId="1" applyNumberFormat="1" applyFont="1" applyFill="1" applyBorder="1"/>
    <xf numFmtId="49" fontId="7" fillId="0" borderId="35" xfId="1" applyNumberFormat="1" applyFont="1" applyFill="1" applyBorder="1"/>
    <xf numFmtId="49" fontId="7" fillId="0" borderId="48" xfId="1" applyNumberFormat="1" applyFont="1" applyFill="1" applyBorder="1"/>
    <xf numFmtId="49" fontId="7" fillId="0" borderId="36" xfId="1" applyNumberFormat="1" applyFont="1" applyFill="1" applyBorder="1"/>
    <xf numFmtId="164" fontId="2" fillId="0" borderId="58" xfId="1" applyNumberFormat="1" applyFont="1" applyFill="1" applyBorder="1"/>
    <xf numFmtId="164" fontId="5" fillId="0" borderId="54" xfId="1" applyNumberFormat="1" applyFont="1" applyFill="1" applyBorder="1"/>
    <xf numFmtId="0" fontId="0" fillId="0" borderId="29" xfId="0" applyBorder="1"/>
    <xf numFmtId="0" fontId="2" fillId="0" borderId="17" xfId="0" applyFont="1" applyBorder="1"/>
    <xf numFmtId="164" fontId="26" fillId="0" borderId="52" xfId="1" applyNumberFormat="1" applyFont="1" applyFill="1" applyBorder="1"/>
    <xf numFmtId="164" fontId="26" fillId="0" borderId="34" xfId="1" applyNumberFormat="1" applyFont="1" applyFill="1" applyBorder="1"/>
    <xf numFmtId="164" fontId="2" fillId="0" borderId="65" xfId="1" applyNumberFormat="1" applyFont="1" applyFill="1" applyBorder="1"/>
    <xf numFmtId="164" fontId="28" fillId="0" borderId="11" xfId="1" applyNumberFormat="1" applyFont="1" applyFill="1" applyBorder="1"/>
    <xf numFmtId="0" fontId="7" fillId="0" borderId="60" xfId="0" applyFont="1" applyFill="1" applyBorder="1"/>
    <xf numFmtId="49" fontId="7" fillId="0" borderId="37" xfId="1" applyNumberFormat="1" applyFont="1" applyFill="1" applyBorder="1"/>
    <xf numFmtId="0" fontId="7" fillId="0" borderId="64" xfId="0" applyFont="1" applyFill="1" applyBorder="1"/>
    <xf numFmtId="49" fontId="7" fillId="0" borderId="60" xfId="1" applyNumberFormat="1" applyFont="1" applyFill="1" applyBorder="1"/>
    <xf numFmtId="0" fontId="7" fillId="0" borderId="11" xfId="0" applyFont="1" applyFill="1" applyBorder="1" applyAlignment="1">
      <alignment horizontal="left"/>
    </xf>
    <xf numFmtId="0" fontId="18" fillId="0" borderId="0" xfId="0" applyFont="1" applyBorder="1"/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7" fillId="0" borderId="54" xfId="0" applyFont="1" applyFill="1" applyBorder="1"/>
    <xf numFmtId="0" fontId="23" fillId="0" borderId="42" xfId="0" applyFont="1" applyFill="1" applyBorder="1"/>
    <xf numFmtId="165" fontId="0" fillId="0" borderId="0" xfId="0" applyNumberFormat="1"/>
    <xf numFmtId="6" fontId="24" fillId="0" borderId="34" xfId="3" applyNumberFormat="1" applyFill="1" applyBorder="1"/>
    <xf numFmtId="6" fontId="24" fillId="0" borderId="35" xfId="3" applyNumberFormat="1" applyFill="1" applyBorder="1"/>
    <xf numFmtId="165" fontId="0" fillId="0" borderId="0" xfId="2" applyNumberFormat="1" applyFont="1" applyAlignment="1">
      <alignment horizontal="left"/>
    </xf>
    <xf numFmtId="0" fontId="27" fillId="0" borderId="0" xfId="0" applyFont="1" applyFill="1"/>
    <xf numFmtId="164" fontId="29" fillId="0" borderId="28" xfId="1" applyNumberFormat="1" applyFont="1" applyFill="1" applyBorder="1"/>
    <xf numFmtId="164" fontId="29" fillId="0" borderId="26" xfId="1" applyNumberFormat="1" applyFont="1" applyFill="1" applyBorder="1"/>
    <xf numFmtId="164" fontId="2" fillId="0" borderId="55" xfId="1" applyNumberFormat="1" applyFont="1" applyFill="1" applyBorder="1"/>
    <xf numFmtId="164" fontId="27" fillId="0" borderId="41" xfId="1" applyNumberFormat="1" applyFont="1" applyFill="1" applyBorder="1"/>
    <xf numFmtId="0" fontId="18" fillId="0" borderId="19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49" fontId="0" fillId="0" borderId="68" xfId="0" applyNumberFormat="1" applyBorder="1" applyAlignment="1">
      <alignment horizontal="center"/>
    </xf>
    <xf numFmtId="49" fontId="0" fillId="0" borderId="69" xfId="0" applyNumberFormat="1" applyBorder="1" applyAlignment="1">
      <alignment horizontal="center"/>
    </xf>
    <xf numFmtId="49" fontId="2" fillId="0" borderId="68" xfId="0" applyNumberFormat="1" applyFont="1" applyBorder="1" applyAlignment="1">
      <alignment horizontal="left"/>
    </xf>
    <xf numFmtId="49" fontId="0" fillId="0" borderId="68" xfId="0" applyNumberFormat="1" applyBorder="1" applyAlignment="1">
      <alignment horizontal="left"/>
    </xf>
    <xf numFmtId="49" fontId="2" fillId="0" borderId="70" xfId="0" applyNumberFormat="1" applyFont="1" applyBorder="1" applyAlignment="1">
      <alignment horizontal="left"/>
    </xf>
    <xf numFmtId="0" fontId="0" fillId="0" borderId="68" xfId="0" applyBorder="1" applyAlignment="1">
      <alignment horizontal="left"/>
    </xf>
    <xf numFmtId="0" fontId="0" fillId="0" borderId="68" xfId="0" applyBorder="1" applyAlignment="1">
      <alignment horizontal="left" wrapText="1"/>
    </xf>
    <xf numFmtId="49" fontId="2" fillId="0" borderId="68" xfId="0" applyNumberFormat="1" applyFont="1" applyBorder="1" applyAlignment="1">
      <alignment horizontal="left" wrapText="1"/>
    </xf>
    <xf numFmtId="6" fontId="2" fillId="0" borderId="68" xfId="0" applyNumberFormat="1" applyFont="1" applyBorder="1" applyAlignment="1">
      <alignment horizontal="left" wrapText="1"/>
    </xf>
    <xf numFmtId="9" fontId="0" fillId="0" borderId="68" xfId="0" applyNumberFormat="1" applyBorder="1" applyAlignment="1">
      <alignment horizontal="left" wrapText="1"/>
    </xf>
    <xf numFmtId="6" fontId="0" fillId="0" borderId="68" xfId="0" applyNumberFormat="1" applyBorder="1" applyAlignment="1">
      <alignment horizontal="left" wrapText="1"/>
    </xf>
    <xf numFmtId="0" fontId="5" fillId="3" borderId="51" xfId="0" applyFont="1" applyFill="1" applyBorder="1"/>
    <xf numFmtId="49" fontId="0" fillId="3" borderId="54" xfId="0" applyNumberFormat="1" applyFill="1" applyBorder="1" applyAlignment="1">
      <alignment horizontal="center"/>
    </xf>
    <xf numFmtId="0" fontId="5" fillId="3" borderId="51" xfId="0" applyFont="1" applyFill="1" applyBorder="1" applyAlignment="1">
      <alignment horizontal="left"/>
    </xf>
    <xf numFmtId="49" fontId="16" fillId="0" borderId="0" xfId="0" applyNumberFormat="1" applyFont="1" applyAlignment="1">
      <alignment horizontal="left"/>
    </xf>
    <xf numFmtId="49" fontId="16" fillId="0" borderId="69" xfId="0" applyNumberFormat="1" applyFont="1" applyBorder="1" applyAlignment="1">
      <alignment horizontal="center"/>
    </xf>
    <xf numFmtId="49" fontId="16" fillId="0" borderId="44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right"/>
    </xf>
    <xf numFmtId="0" fontId="5" fillId="3" borderId="20" xfId="0" applyFont="1" applyFill="1" applyBorder="1" applyAlignment="1">
      <alignment horizontal="left"/>
    </xf>
    <xf numFmtId="49" fontId="0" fillId="3" borderId="51" xfId="0" applyNumberFormat="1" applyFill="1" applyBorder="1" applyAlignment="1">
      <alignment horizontal="center"/>
    </xf>
    <xf numFmtId="49" fontId="16" fillId="3" borderId="54" xfId="0" applyNumberFormat="1" applyFont="1" applyFill="1" applyBorder="1" applyAlignment="1">
      <alignment horizontal="center"/>
    </xf>
    <xf numFmtId="0" fontId="0" fillId="3" borderId="51" xfId="0" applyFill="1" applyBorder="1" applyAlignment="1">
      <alignment horizontal="left" wrapText="1"/>
    </xf>
    <xf numFmtId="0" fontId="5" fillId="3" borderId="20" xfId="0" applyFont="1" applyFill="1" applyBorder="1"/>
    <xf numFmtId="0" fontId="0" fillId="3" borderId="51" xfId="0" applyFill="1" applyBorder="1" applyAlignment="1">
      <alignment horizontal="left"/>
    </xf>
    <xf numFmtId="0" fontId="0" fillId="3" borderId="54" xfId="0" applyFill="1" applyBorder="1" applyAlignment="1">
      <alignment horizontal="left"/>
    </xf>
    <xf numFmtId="0" fontId="0" fillId="0" borderId="68" xfId="0" applyBorder="1"/>
    <xf numFmtId="0" fontId="9" fillId="0" borderId="0" xfId="0" applyFont="1" applyBorder="1"/>
    <xf numFmtId="0" fontId="0" fillId="0" borderId="69" xfId="0" applyBorder="1" applyAlignment="1">
      <alignment horizontal="left"/>
    </xf>
    <xf numFmtId="0" fontId="2" fillId="0" borderId="69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70" xfId="0" applyBorder="1"/>
    <xf numFmtId="0" fontId="2" fillId="0" borderId="44" xfId="0" applyFont="1" applyBorder="1" applyAlignment="1">
      <alignment horizontal="left"/>
    </xf>
    <xf numFmtId="0" fontId="2" fillId="3" borderId="54" xfId="0" applyFont="1" applyFill="1" applyBorder="1" applyAlignment="1">
      <alignment horizontal="left"/>
    </xf>
    <xf numFmtId="49" fontId="2" fillId="3" borderId="51" xfId="0" applyNumberFormat="1" applyFont="1" applyFill="1" applyBorder="1" applyAlignment="1">
      <alignment horizontal="left"/>
    </xf>
    <xf numFmtId="49" fontId="2" fillId="3" borderId="51" xfId="0" applyNumberFormat="1" applyFont="1" applyFill="1" applyBorder="1" applyAlignment="1">
      <alignment horizontal="left" wrapText="1"/>
    </xf>
    <xf numFmtId="10" fontId="0" fillId="0" borderId="68" xfId="0" applyNumberFormat="1" applyBorder="1" applyAlignment="1">
      <alignment horizontal="left"/>
    </xf>
    <xf numFmtId="164" fontId="0" fillId="0" borderId="66" xfId="0" applyNumberFormat="1" applyBorder="1"/>
    <xf numFmtId="164" fontId="0" fillId="0" borderId="67" xfId="0" applyNumberFormat="1" applyBorder="1"/>
    <xf numFmtId="164" fontId="0" fillId="0" borderId="70" xfId="1" applyNumberFormat="1" applyFont="1" applyBorder="1"/>
    <xf numFmtId="164" fontId="0" fillId="0" borderId="44" xfId="1" applyNumberFormat="1" applyFont="1" applyBorder="1"/>
    <xf numFmtId="164" fontId="0" fillId="0" borderId="71" xfId="1" applyNumberFormat="1" applyFont="1" applyBorder="1"/>
    <xf numFmtId="164" fontId="7" fillId="0" borderId="72" xfId="1" applyNumberFormat="1" applyFont="1" applyBorder="1"/>
    <xf numFmtId="164" fontId="2" fillId="0" borderId="73" xfId="0" applyNumberFormat="1" applyFont="1" applyBorder="1"/>
    <xf numFmtId="164" fontId="7" fillId="0" borderId="74" xfId="0" applyNumberFormat="1" applyFont="1" applyBorder="1"/>
    <xf numFmtId="164" fontId="2" fillId="0" borderId="45" xfId="0" applyNumberFormat="1" applyFont="1" applyBorder="1"/>
    <xf numFmtId="164" fontId="7" fillId="0" borderId="75" xfId="0" applyNumberFormat="1" applyFont="1" applyBorder="1"/>
    <xf numFmtId="164" fontId="0" fillId="0" borderId="17" xfId="1" applyNumberFormat="1" applyFont="1" applyBorder="1"/>
    <xf numFmtId="164" fontId="2" fillId="0" borderId="18" xfId="0" applyNumberFormat="1" applyFont="1" applyBorder="1"/>
    <xf numFmtId="0" fontId="5" fillId="0" borderId="21" xfId="0" applyFont="1" applyFill="1" applyBorder="1" applyAlignment="1">
      <alignment horizontal="left"/>
    </xf>
    <xf numFmtId="0" fontId="2" fillId="0" borderId="44" xfId="0" applyFont="1" applyFill="1" applyBorder="1" applyAlignment="1">
      <alignment horizontal="left"/>
    </xf>
    <xf numFmtId="49" fontId="2" fillId="0" borderId="70" xfId="0" applyNumberFormat="1" applyFont="1" applyFill="1" applyBorder="1" applyAlignment="1">
      <alignment horizontal="left"/>
    </xf>
    <xf numFmtId="49" fontId="16" fillId="0" borderId="44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left" wrapText="1"/>
    </xf>
    <xf numFmtId="0" fontId="5" fillId="0" borderId="70" xfId="0" applyFont="1" applyFill="1" applyBorder="1" applyAlignment="1">
      <alignment horizontal="left"/>
    </xf>
    <xf numFmtId="0" fontId="2" fillId="0" borderId="49" xfId="0" applyFont="1" applyBorder="1"/>
    <xf numFmtId="164" fontId="16" fillId="0" borderId="4" xfId="1" applyNumberFormat="1" applyFont="1" applyFill="1" applyBorder="1" applyAlignment="1">
      <alignment horizontal="right"/>
    </xf>
    <xf numFmtId="164" fontId="28" fillId="0" borderId="37" xfId="1" applyNumberFormat="1" applyFont="1" applyFill="1" applyBorder="1"/>
    <xf numFmtId="0" fontId="16" fillId="0" borderId="76" xfId="0" applyFont="1" applyFill="1" applyBorder="1"/>
    <xf numFmtId="49" fontId="7" fillId="0" borderId="31" xfId="1" applyNumberFormat="1" applyFont="1" applyFill="1" applyBorder="1" applyAlignment="1">
      <alignment horizontal="center"/>
    </xf>
    <xf numFmtId="164" fontId="2" fillId="0" borderId="61" xfId="1" applyNumberFormat="1" applyFont="1" applyFill="1" applyBorder="1" applyAlignment="1">
      <alignment horizontal="center"/>
    </xf>
    <xf numFmtId="49" fontId="7" fillId="0" borderId="30" xfId="1" applyNumberFormat="1" applyFont="1" applyFill="1" applyBorder="1"/>
    <xf numFmtId="164" fontId="26" fillId="0" borderId="4" xfId="1" applyNumberFormat="1" applyFont="1" applyFill="1" applyBorder="1" applyAlignment="1">
      <alignment horizontal="center"/>
    </xf>
    <xf numFmtId="38" fontId="2" fillId="0" borderId="0" xfId="1" applyNumberFormat="1" applyFont="1" applyFill="1" applyBorder="1" applyAlignment="1">
      <alignment horizontal="right"/>
    </xf>
    <xf numFmtId="164" fontId="2" fillId="0" borderId="3" xfId="1" applyNumberFormat="1" applyFont="1" applyFill="1" applyBorder="1" applyAlignment="1">
      <alignment horizontal="center"/>
    </xf>
    <xf numFmtId="164" fontId="26" fillId="0" borderId="25" xfId="1" applyNumberFormat="1" applyFont="1" applyFill="1" applyBorder="1" applyAlignment="1">
      <alignment horizontal="center"/>
    </xf>
    <xf numFmtId="164" fontId="26" fillId="0" borderId="11" xfId="1" applyNumberFormat="1" applyFont="1" applyFill="1" applyBorder="1" applyAlignment="1">
      <alignment horizontal="center"/>
    </xf>
    <xf numFmtId="49" fontId="7" fillId="0" borderId="34" xfId="1" applyNumberFormat="1" applyFont="1" applyFill="1" applyBorder="1"/>
    <xf numFmtId="49" fontId="7" fillId="0" borderId="49" xfId="1" applyNumberFormat="1" applyFont="1" applyFill="1" applyBorder="1"/>
    <xf numFmtId="0" fontId="7" fillId="0" borderId="65" xfId="0" applyFont="1" applyFill="1" applyBorder="1"/>
    <xf numFmtId="164" fontId="5" fillId="0" borderId="42" xfId="1" applyNumberFormat="1" applyFont="1" applyFill="1" applyBorder="1"/>
    <xf numFmtId="164" fontId="13" fillId="0" borderId="53" xfId="1" applyNumberFormat="1" applyFont="1" applyFill="1" applyBorder="1"/>
    <xf numFmtId="164" fontId="26" fillId="0" borderId="24" xfId="1" applyNumberFormat="1" applyFont="1" applyFill="1" applyBorder="1" applyAlignment="1">
      <alignment horizontal="center"/>
    </xf>
    <xf numFmtId="164" fontId="26" fillId="0" borderId="61" xfId="1" applyNumberFormat="1" applyFont="1" applyFill="1" applyBorder="1" applyAlignment="1">
      <alignment horizontal="center"/>
    </xf>
    <xf numFmtId="0" fontId="2" fillId="0" borderId="29" xfId="0" applyFont="1" applyBorder="1"/>
    <xf numFmtId="164" fontId="0" fillId="0" borderId="29" xfId="1" applyNumberFormat="1" applyFont="1" applyBorder="1"/>
    <xf numFmtId="164" fontId="0" fillId="0" borderId="77" xfId="1" applyNumberFormat="1" applyFont="1" applyBorder="1"/>
    <xf numFmtId="164" fontId="7" fillId="0" borderId="78" xfId="1" applyNumberFormat="1" applyFont="1" applyBorder="1"/>
    <xf numFmtId="164" fontId="26" fillId="0" borderId="71" xfId="1" applyNumberFormat="1" applyFont="1" applyBorder="1"/>
    <xf numFmtId="164" fontId="2" fillId="0" borderId="79" xfId="0" applyNumberFormat="1" applyFont="1" applyBorder="1"/>
    <xf numFmtId="164" fontId="2" fillId="0" borderId="80" xfId="0" applyNumberFormat="1" applyFont="1" applyBorder="1"/>
    <xf numFmtId="164" fontId="7" fillId="0" borderId="81" xfId="0" applyNumberFormat="1" applyFont="1" applyBorder="1"/>
    <xf numFmtId="0" fontId="2" fillId="0" borderId="60" xfId="0" applyFont="1" applyBorder="1"/>
    <xf numFmtId="6" fontId="24" fillId="0" borderId="17" xfId="3" applyNumberFormat="1" applyFill="1" applyBorder="1"/>
    <xf numFmtId="6" fontId="24" fillId="0" borderId="18" xfId="3" applyNumberFormat="1" applyFill="1" applyBorder="1"/>
    <xf numFmtId="6" fontId="24" fillId="0" borderId="19" xfId="3" applyNumberFormat="1" applyFill="1" applyBorder="1"/>
    <xf numFmtId="10" fontId="2" fillId="0" borderId="68" xfId="0" applyNumberFormat="1" applyFont="1" applyBorder="1" applyAlignment="1">
      <alignment horizontal="left"/>
    </xf>
    <xf numFmtId="9" fontId="2" fillId="0" borderId="68" xfId="0" applyNumberFormat="1" applyFont="1" applyBorder="1" applyAlignment="1">
      <alignment horizontal="left" wrapText="1"/>
    </xf>
    <xf numFmtId="0" fontId="5" fillId="0" borderId="82" xfId="0" applyFont="1" applyBorder="1" applyAlignment="1">
      <alignment horizontal="centerContinuous"/>
    </xf>
    <xf numFmtId="0" fontId="5" fillId="0" borderId="83" xfId="0" applyFont="1" applyBorder="1" applyAlignment="1">
      <alignment horizontal="centerContinuous"/>
    </xf>
    <xf numFmtId="0" fontId="5" fillId="0" borderId="84" xfId="0" applyFont="1" applyBorder="1" applyAlignment="1">
      <alignment horizontal="centerContinuous"/>
    </xf>
    <xf numFmtId="0" fontId="25" fillId="0" borderId="57" xfId="3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5" fillId="0" borderId="5" xfId="3" applyFont="1" applyFill="1" applyBorder="1" applyAlignment="1">
      <alignment horizontal="center" wrapText="1"/>
    </xf>
    <xf numFmtId="6" fontId="24" fillId="0" borderId="24" xfId="3" applyNumberFormat="1" applyFill="1" applyBorder="1"/>
    <xf numFmtId="6" fontId="24" fillId="0" borderId="26" xfId="3" applyNumberFormat="1" applyFill="1" applyBorder="1"/>
    <xf numFmtId="166" fontId="1" fillId="0" borderId="35" xfId="4" applyNumberFormat="1" applyFont="1" applyFill="1" applyBorder="1"/>
    <xf numFmtId="6" fontId="24" fillId="0" borderId="3" xfId="3" applyNumberFormat="1" applyFill="1" applyBorder="1"/>
    <xf numFmtId="166" fontId="1" fillId="0" borderId="48" xfId="4" applyNumberFormat="1" applyFont="1" applyFill="1" applyBorder="1"/>
    <xf numFmtId="166" fontId="1" fillId="0" borderId="34" xfId="4" applyNumberFormat="1" applyFont="1" applyFill="1" applyBorder="1"/>
    <xf numFmtId="6" fontId="24" fillId="0" borderId="23" xfId="3" applyNumberFormat="1" applyFill="1" applyBorder="1"/>
    <xf numFmtId="166" fontId="1" fillId="0" borderId="36" xfId="4" applyNumberFormat="1" applyFont="1" applyFill="1" applyBorder="1"/>
    <xf numFmtId="49" fontId="2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5" fillId="0" borderId="66" xfId="0" applyFont="1" applyBorder="1"/>
    <xf numFmtId="0" fontId="5" fillId="0" borderId="12" xfId="0" applyFont="1" applyBorder="1"/>
    <xf numFmtId="0" fontId="5" fillId="0" borderId="67" xfId="0" applyFont="1" applyBorder="1"/>
    <xf numFmtId="0" fontId="0" fillId="0" borderId="69" xfId="0" applyBorder="1"/>
    <xf numFmtId="0" fontId="2" fillId="0" borderId="70" xfId="0" applyFont="1" applyBorder="1"/>
    <xf numFmtId="0" fontId="0" fillId="0" borderId="44" xfId="0" applyBorder="1"/>
    <xf numFmtId="0" fontId="0" fillId="0" borderId="67" xfId="0" applyBorder="1"/>
    <xf numFmtId="0" fontId="2" fillId="0" borderId="68" xfId="0" applyFont="1" applyBorder="1"/>
    <xf numFmtId="49" fontId="2" fillId="0" borderId="68" xfId="0" applyNumberFormat="1" applyFont="1" applyBorder="1" applyAlignment="1">
      <alignment horizontal="left" wrapText="1"/>
    </xf>
    <xf numFmtId="0" fontId="7" fillId="0" borderId="0" xfId="0" applyFont="1"/>
    <xf numFmtId="0" fontId="7" fillId="0" borderId="7" xfId="0" applyFont="1" applyFill="1" applyBorder="1"/>
    <xf numFmtId="49" fontId="7" fillId="0" borderId="16" xfId="1" applyNumberFormat="1" applyFont="1" applyFill="1" applyBorder="1"/>
    <xf numFmtId="49" fontId="7" fillId="0" borderId="4" xfId="1" applyNumberFormat="1" applyFont="1" applyFill="1" applyBorder="1"/>
    <xf numFmtId="164" fontId="23" fillId="0" borderId="7" xfId="1" applyNumberFormat="1" applyFont="1" applyFill="1" applyBorder="1"/>
    <xf numFmtId="165" fontId="23" fillId="0" borderId="0" xfId="2" applyNumberFormat="1" applyFont="1" applyFill="1" applyBorder="1"/>
    <xf numFmtId="164" fontId="2" fillId="0" borderId="4" xfId="1" applyNumberFormat="1" applyFont="1" applyFill="1" applyBorder="1" applyAlignment="1">
      <alignment horizontal="center"/>
    </xf>
    <xf numFmtId="164" fontId="30" fillId="0" borderId="34" xfId="1" applyNumberFormat="1" applyFont="1" applyFill="1" applyBorder="1"/>
    <xf numFmtId="10" fontId="2" fillId="0" borderId="68" xfId="0" applyNumberFormat="1" applyFont="1" applyBorder="1" applyAlignment="1">
      <alignment horizontal="left" wrapText="1"/>
    </xf>
    <xf numFmtId="166" fontId="2" fillId="0" borderId="68" xfId="0" applyNumberFormat="1" applyFont="1" applyBorder="1" applyAlignment="1">
      <alignment horizontal="left" wrapText="1"/>
    </xf>
    <xf numFmtId="165" fontId="16" fillId="0" borderId="0" xfId="2" applyNumberFormat="1" applyFont="1"/>
    <xf numFmtId="165" fontId="16" fillId="3" borderId="54" xfId="2" applyNumberFormat="1" applyFont="1" applyFill="1" applyBorder="1"/>
    <xf numFmtId="165" fontId="16" fillId="0" borderId="69" xfId="2" applyNumberFormat="1" applyFont="1" applyBorder="1"/>
    <xf numFmtId="165" fontId="16" fillId="0" borderId="69" xfId="2" quotePrefix="1" applyNumberFormat="1" applyFont="1" applyBorder="1"/>
    <xf numFmtId="165" fontId="16" fillId="0" borderId="44" xfId="2" applyNumberFormat="1" applyFont="1" applyFill="1" applyBorder="1"/>
    <xf numFmtId="49" fontId="16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center"/>
    </xf>
    <xf numFmtId="166" fontId="16" fillId="0" borderId="0" xfId="4" applyNumberFormat="1" applyFont="1"/>
    <xf numFmtId="166" fontId="16" fillId="0" borderId="0" xfId="4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20" xfId="0" applyFill="1" applyBorder="1"/>
    <xf numFmtId="49" fontId="0" fillId="0" borderId="0" xfId="0" applyNumberFormat="1" applyFill="1" applyAlignment="1">
      <alignment horizontal="left" wrapText="1"/>
    </xf>
    <xf numFmtId="165" fontId="16" fillId="0" borderId="54" xfId="2" quotePrefix="1" applyNumberFormat="1" applyFont="1" applyBorder="1"/>
    <xf numFmtId="49" fontId="2" fillId="0" borderId="51" xfId="0" applyNumberFormat="1" applyFont="1" applyFill="1" applyBorder="1" applyAlignment="1">
      <alignment horizontal="left" wrapText="1"/>
    </xf>
    <xf numFmtId="49" fontId="16" fillId="0" borderId="44" xfId="0" quotePrefix="1" applyNumberFormat="1" applyFont="1" applyFill="1" applyBorder="1" applyAlignment="1">
      <alignment horizontal="left" wrapText="1"/>
    </xf>
    <xf numFmtId="49" fontId="16" fillId="0" borderId="54" xfId="0" applyNumberFormat="1" applyFont="1" applyFill="1" applyBorder="1" applyAlignment="1">
      <alignment horizontal="left" wrapText="1"/>
    </xf>
    <xf numFmtId="164" fontId="2" fillId="0" borderId="71" xfId="1" applyNumberFormat="1" applyFont="1" applyBorder="1"/>
    <xf numFmtId="164" fontId="0" fillId="0" borderId="0" xfId="0" applyNumberFormat="1" applyFill="1"/>
    <xf numFmtId="0" fontId="7" fillId="0" borderId="0" xfId="0" quotePrefix="1" applyFont="1"/>
    <xf numFmtId="0" fontId="2" fillId="0" borderId="0" xfId="0" quotePrefix="1" applyFont="1" applyFill="1" applyBorder="1" applyAlignment="1"/>
    <xf numFmtId="0" fontId="15" fillId="0" borderId="0" xfId="0" applyFont="1" applyFill="1" applyBorder="1" applyAlignment="1">
      <alignment horizontal="center"/>
    </xf>
    <xf numFmtId="0" fontId="5" fillId="3" borderId="66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center" wrapText="1"/>
    </xf>
    <xf numFmtId="49" fontId="2" fillId="0" borderId="66" xfId="0" applyNumberFormat="1" applyFont="1" applyFill="1" applyBorder="1" applyAlignment="1">
      <alignment horizontal="left" vertical="top" wrapText="1"/>
    </xf>
    <xf numFmtId="49" fontId="2" fillId="0" borderId="67" xfId="0" applyNumberFormat="1" applyFont="1" applyFill="1" applyBorder="1" applyAlignment="1">
      <alignment horizontal="left" vertical="top" wrapText="1"/>
    </xf>
    <xf numFmtId="49" fontId="2" fillId="0" borderId="70" xfId="0" applyNumberFormat="1" applyFont="1" applyFill="1" applyBorder="1" applyAlignment="1">
      <alignment horizontal="left" vertical="top" wrapText="1"/>
    </xf>
    <xf numFmtId="49" fontId="2" fillId="0" borderId="44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2" fillId="0" borderId="68" xfId="0" applyNumberFormat="1" applyFont="1" applyBorder="1" applyAlignment="1">
      <alignment horizontal="left" wrapText="1"/>
    </xf>
    <xf numFmtId="0" fontId="0" fillId="0" borderId="0" xfId="0" applyBorder="1" applyAlignment="1"/>
    <xf numFmtId="0" fontId="0" fillId="0" borderId="69" xfId="0" applyBorder="1" applyAlignment="1"/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113</xdr:row>
      <xdr:rowOff>0</xdr:rowOff>
    </xdr:from>
    <xdr:to>
      <xdr:col>3</xdr:col>
      <xdr:colOff>0</xdr:colOff>
      <xdr:row>113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5750" y="17221200"/>
          <a:ext cx="4448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1906</xdr:colOff>
      <xdr:row>0</xdr:row>
      <xdr:rowOff>38100</xdr:rowOff>
    </xdr:from>
    <xdr:to>
      <xdr:col>5</xdr:col>
      <xdr:colOff>716634</xdr:colOff>
      <xdr:row>5</xdr:row>
      <xdr:rowOff>251460</xdr:rowOff>
    </xdr:to>
    <xdr:pic>
      <xdr:nvPicPr>
        <xdr:cNvPr id="1268" name="Picture 2" descr="blacksolidlogo_righttex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6" y="38100"/>
          <a:ext cx="4204688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28"/>
  <sheetViews>
    <sheetView tabSelected="1" zoomScaleNormal="100" workbookViewId="0">
      <pane xSplit="1" ySplit="9" topLeftCell="B103" activePane="bottomRight" state="frozen"/>
      <selection activeCell="A39" sqref="A39:IV43"/>
      <selection pane="topRight" activeCell="A39" sqref="A39:IV43"/>
      <selection pane="bottomLeft" activeCell="A39" sqref="A39:IV43"/>
      <selection pane="bottomRight" activeCell="I6" sqref="I6"/>
    </sheetView>
  </sheetViews>
  <sheetFormatPr defaultRowHeight="12.75" x14ac:dyDescent="0.2"/>
  <cols>
    <col min="1" max="1" width="1.5703125" customWidth="1"/>
    <col min="2" max="2" width="49.42578125" customWidth="1"/>
    <col min="3" max="3" width="1.42578125" customWidth="1"/>
    <col min="4" max="4" width="18.140625" hidden="1" customWidth="1"/>
    <col min="5" max="5" width="2.5703125" hidden="1" customWidth="1"/>
    <col min="6" max="6" width="17.42578125" bestFit="1" customWidth="1"/>
    <col min="7" max="7" width="4.140625" customWidth="1"/>
    <col min="8" max="8" width="2.28515625" customWidth="1"/>
    <col min="9" max="9" width="15.140625" style="81" bestFit="1" customWidth="1"/>
    <col min="10" max="10" width="2.5703125" customWidth="1"/>
    <col min="11" max="11" width="15.5703125" hidden="1" customWidth="1"/>
    <col min="12" max="12" width="2.85546875" style="64" hidden="1" customWidth="1"/>
    <col min="13" max="13" width="15.140625" hidden="1" customWidth="1"/>
    <col min="14" max="14" width="2.5703125" hidden="1" customWidth="1"/>
    <col min="15" max="15" width="14.42578125" hidden="1" customWidth="1"/>
    <col min="16" max="16" width="12.5703125" style="81" hidden="1" customWidth="1"/>
    <col min="17" max="17" width="9.140625" hidden="1" customWidth="1"/>
    <col min="18" max="18" width="15" hidden="1" customWidth="1"/>
    <col min="19" max="19" width="3" hidden="1" customWidth="1"/>
    <col min="20" max="20" width="18.85546875" hidden="1" customWidth="1"/>
    <col min="21" max="21" width="2.5703125" hidden="1" customWidth="1"/>
    <col min="22" max="22" width="11.42578125" hidden="1" customWidth="1"/>
    <col min="23" max="23" width="6" hidden="1" customWidth="1"/>
    <col min="24" max="24" width="1.7109375" style="235" customWidth="1"/>
    <col min="25" max="25" width="15.85546875" customWidth="1"/>
    <col min="26" max="26" width="3.28515625" customWidth="1"/>
    <col min="27" max="27" width="1.42578125" style="235" customWidth="1"/>
    <col min="28" max="28" width="18.42578125" bestFit="1" customWidth="1"/>
    <col min="29" max="29" width="3.7109375" style="441" bestFit="1" customWidth="1"/>
    <col min="30" max="30" width="3" style="235" bestFit="1" customWidth="1"/>
    <col min="31" max="31" width="10.7109375" bestFit="1" customWidth="1"/>
    <col min="32" max="32" width="12.7109375" bestFit="1" customWidth="1"/>
  </cols>
  <sheetData>
    <row r="2" spans="2:33" x14ac:dyDescent="0.2">
      <c r="I2" s="468"/>
    </row>
    <row r="3" spans="2:33" x14ac:dyDescent="0.2">
      <c r="F3" s="91"/>
      <c r="I3" s="322"/>
    </row>
    <row r="4" spans="2:33" x14ac:dyDescent="0.2">
      <c r="B4" s="37"/>
      <c r="C4" s="38"/>
      <c r="D4" s="44"/>
      <c r="E4" s="44"/>
      <c r="F4" s="44"/>
      <c r="I4" s="30"/>
    </row>
    <row r="5" spans="2:33" ht="7.5" customHeight="1" x14ac:dyDescent="0.2">
      <c r="B5" s="37"/>
      <c r="C5" s="38"/>
      <c r="D5" s="44"/>
      <c r="E5" s="44"/>
      <c r="F5" s="44"/>
    </row>
    <row r="6" spans="2:33" ht="28.5" x14ac:dyDescent="0.2">
      <c r="C6" s="47"/>
      <c r="D6" s="47"/>
      <c r="E6" s="47"/>
      <c r="F6" s="47"/>
      <c r="G6" s="47"/>
      <c r="H6" s="47"/>
      <c r="I6" s="119" t="s">
        <v>176</v>
      </c>
      <c r="J6" s="47"/>
      <c r="K6" s="126"/>
      <c r="L6" s="72"/>
      <c r="M6" s="126"/>
      <c r="N6" s="80"/>
      <c r="Y6" s="232"/>
      <c r="AB6" s="232"/>
    </row>
    <row r="7" spans="2:33" ht="8.4499999999999993" customHeight="1" x14ac:dyDescent="0.2">
      <c r="B7" s="47"/>
      <c r="C7" s="47"/>
      <c r="D7" s="471"/>
      <c r="E7" s="471"/>
      <c r="F7" s="471"/>
      <c r="G7" s="471"/>
      <c r="H7" s="471"/>
      <c r="I7" s="471"/>
      <c r="J7" s="471"/>
      <c r="K7" s="125"/>
      <c r="L7" s="72"/>
      <c r="M7" s="180"/>
      <c r="N7" s="80"/>
      <c r="O7" s="65"/>
      <c r="P7" s="82"/>
    </row>
    <row r="8" spans="2:33" ht="25.5" x14ac:dyDescent="0.2">
      <c r="B8" s="86" t="s">
        <v>79</v>
      </c>
      <c r="C8" s="40"/>
      <c r="D8" s="45" t="s">
        <v>0</v>
      </c>
      <c r="E8" s="41"/>
      <c r="F8" s="46" t="s">
        <v>1</v>
      </c>
      <c r="H8" s="237"/>
      <c r="I8" s="45" t="s">
        <v>13</v>
      </c>
      <c r="K8" s="46" t="s">
        <v>28</v>
      </c>
      <c r="M8" s="46" t="s">
        <v>21</v>
      </c>
      <c r="O8" s="78" t="s">
        <v>22</v>
      </c>
      <c r="P8" s="30"/>
      <c r="R8" s="46" t="s">
        <v>13</v>
      </c>
      <c r="T8" s="46" t="s">
        <v>25</v>
      </c>
      <c r="Y8" s="45" t="s">
        <v>28</v>
      </c>
      <c r="AB8" s="45" t="s">
        <v>21</v>
      </c>
    </row>
    <row r="9" spans="2:33" x14ac:dyDescent="0.2">
      <c r="B9" s="30" t="s">
        <v>23</v>
      </c>
      <c r="C9" s="12"/>
      <c r="D9" s="42"/>
      <c r="E9" s="29"/>
      <c r="F9" s="42">
        <v>8419444621</v>
      </c>
      <c r="H9" s="237"/>
      <c r="I9" s="42">
        <v>8419444621</v>
      </c>
      <c r="K9" s="42"/>
      <c r="M9" s="42"/>
      <c r="O9" s="73"/>
      <c r="R9" s="42"/>
      <c r="T9" s="42"/>
      <c r="Y9" s="42">
        <v>8419444621</v>
      </c>
      <c r="AB9" s="42">
        <f>Y9</f>
        <v>8419444621</v>
      </c>
    </row>
    <row r="10" spans="2:33" ht="9" customHeight="1" x14ac:dyDescent="0.2">
      <c r="B10" s="39"/>
      <c r="C10" s="40"/>
      <c r="D10" s="43"/>
      <c r="E10" s="41"/>
      <c r="F10" s="44"/>
      <c r="H10" s="237"/>
      <c r="I10" s="44"/>
      <c r="K10" s="44"/>
      <c r="M10" s="74"/>
      <c r="R10" s="44"/>
      <c r="AG10" s="42"/>
    </row>
    <row r="11" spans="2:33" ht="15" customHeight="1" x14ac:dyDescent="0.2">
      <c r="B11" s="9" t="s">
        <v>17</v>
      </c>
      <c r="C11" s="5"/>
      <c r="D11" s="10"/>
      <c r="E11" s="16"/>
      <c r="F11" s="7"/>
      <c r="H11" s="237"/>
      <c r="I11" s="7"/>
      <c r="K11" s="7"/>
      <c r="M11" s="10"/>
      <c r="R11" s="10"/>
      <c r="T11" s="10"/>
    </row>
    <row r="12" spans="2:33" x14ac:dyDescent="0.2">
      <c r="B12" s="244" t="s">
        <v>2</v>
      </c>
      <c r="C12" s="158"/>
      <c r="D12" s="70"/>
      <c r="E12" s="131"/>
      <c r="F12" s="106">
        <v>48941541</v>
      </c>
      <c r="G12" s="292" t="s">
        <v>83</v>
      </c>
      <c r="H12" s="237"/>
      <c r="I12" s="106">
        <v>46781057</v>
      </c>
      <c r="J12" s="292" t="s">
        <v>14</v>
      </c>
      <c r="K12" s="228"/>
      <c r="L12" s="138"/>
      <c r="M12" s="137"/>
      <c r="N12" s="138"/>
      <c r="O12" s="89"/>
      <c r="P12" s="90"/>
      <c r="Q12" s="91"/>
      <c r="R12" s="88"/>
      <c r="S12" s="3"/>
      <c r="T12" s="88"/>
      <c r="U12" s="3"/>
      <c r="Y12" s="106">
        <v>46781057</v>
      </c>
      <c r="Z12" s="292" t="s">
        <v>14</v>
      </c>
      <c r="AB12" s="106">
        <f>Y12</f>
        <v>46781057</v>
      </c>
      <c r="AC12" s="292" t="s">
        <v>14</v>
      </c>
    </row>
    <row r="13" spans="2:33" x14ac:dyDescent="0.2">
      <c r="B13" s="160" t="s">
        <v>3</v>
      </c>
      <c r="C13" s="158"/>
      <c r="D13" s="71">
        <v>0</v>
      </c>
      <c r="E13" s="132"/>
      <c r="F13" s="109">
        <v>340587</v>
      </c>
      <c r="G13" s="149" t="s">
        <v>14</v>
      </c>
      <c r="H13" s="237"/>
      <c r="I13" s="139">
        <v>0</v>
      </c>
      <c r="J13" s="149"/>
      <c r="K13" s="291"/>
      <c r="L13" s="140"/>
      <c r="M13" s="122"/>
      <c r="N13" s="140"/>
      <c r="O13" s="89"/>
      <c r="P13" s="90"/>
      <c r="Q13" s="91"/>
      <c r="R13" s="88"/>
      <c r="S13" s="3"/>
      <c r="T13" s="113"/>
      <c r="U13" s="3"/>
      <c r="Y13" s="139"/>
      <c r="Z13" s="149"/>
      <c r="AB13" s="139"/>
      <c r="AC13" s="149"/>
    </row>
    <row r="14" spans="2:33" x14ac:dyDescent="0.2">
      <c r="B14" s="245" t="s">
        <v>175</v>
      </c>
      <c r="C14" s="159"/>
      <c r="D14" s="79"/>
      <c r="E14" s="133"/>
      <c r="F14" s="222"/>
      <c r="G14" s="306"/>
      <c r="H14" s="237"/>
      <c r="I14" s="222"/>
      <c r="J14" s="157"/>
      <c r="K14" s="229"/>
      <c r="L14" s="141"/>
      <c r="M14" s="246"/>
      <c r="N14" s="141"/>
      <c r="O14" s="95"/>
      <c r="P14" s="96"/>
      <c r="Q14" s="100"/>
      <c r="R14" s="223"/>
      <c r="S14" s="49"/>
      <c r="T14" s="223"/>
      <c r="U14" s="49"/>
      <c r="V14" s="76"/>
      <c r="W14" s="76"/>
      <c r="X14" s="240"/>
      <c r="Y14" s="118"/>
      <c r="Z14" s="157"/>
      <c r="AB14" s="192">
        <v>-2349715</v>
      </c>
      <c r="AC14" s="157" t="s">
        <v>14</v>
      </c>
    </row>
    <row r="15" spans="2:33" ht="7.5" customHeight="1" x14ac:dyDescent="0.2">
      <c r="B15" s="27"/>
      <c r="C15" s="5"/>
      <c r="D15" s="7"/>
      <c r="E15" s="8"/>
      <c r="F15" s="7"/>
      <c r="G15" s="8"/>
      <c r="H15" s="237"/>
      <c r="I15" s="7"/>
      <c r="J15" s="8"/>
      <c r="K15" s="7"/>
      <c r="M15" s="68"/>
      <c r="N15" s="76"/>
    </row>
    <row r="16" spans="2:33" x14ac:dyDescent="0.2">
      <c r="B16" s="9" t="s">
        <v>16</v>
      </c>
      <c r="C16" s="158"/>
      <c r="D16" s="97"/>
      <c r="E16" s="142"/>
      <c r="F16" s="136"/>
      <c r="G16" s="292"/>
      <c r="H16" s="307"/>
      <c r="I16" s="136"/>
      <c r="J16" s="305"/>
      <c r="K16" s="228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385"/>
      <c r="Y16" s="136"/>
      <c r="Z16" s="305"/>
      <c r="AB16" s="136"/>
      <c r="AC16" s="448"/>
    </row>
    <row r="17" spans="2:29" x14ac:dyDescent="0.2">
      <c r="B17" s="162"/>
      <c r="C17" s="158"/>
      <c r="D17" s="88"/>
      <c r="E17" s="143"/>
      <c r="F17" s="117"/>
      <c r="G17" s="147"/>
      <c r="H17" s="237"/>
      <c r="I17" s="117"/>
      <c r="J17" s="147"/>
      <c r="K17" s="290"/>
      <c r="L17" s="147"/>
      <c r="M17" s="117"/>
      <c r="N17" s="184"/>
      <c r="O17" s="91"/>
      <c r="P17" s="98"/>
      <c r="Q17" s="91"/>
      <c r="R17" s="88"/>
      <c r="S17" s="2"/>
      <c r="T17" s="113"/>
      <c r="U17" s="2"/>
      <c r="Y17" s="117"/>
      <c r="Z17" s="147"/>
      <c r="AB17" s="117"/>
      <c r="AC17" s="147"/>
    </row>
    <row r="18" spans="2:29" x14ac:dyDescent="0.2">
      <c r="B18" s="162" t="s">
        <v>134</v>
      </c>
      <c r="C18" s="5"/>
      <c r="D18" s="294"/>
      <c r="E18" s="51"/>
      <c r="F18" s="117"/>
      <c r="G18" s="147"/>
      <c r="H18" s="237"/>
      <c r="I18" s="117"/>
      <c r="J18" s="147"/>
      <c r="K18" s="294"/>
      <c r="L18" s="147"/>
      <c r="M18" s="294"/>
      <c r="N18" s="383"/>
      <c r="O18" s="91"/>
      <c r="P18" s="98"/>
      <c r="Q18" s="91"/>
      <c r="R18" s="92"/>
      <c r="S18" s="2"/>
      <c r="T18" s="384"/>
      <c r="U18" s="8"/>
      <c r="Y18" s="148">
        <v>-5000000</v>
      </c>
      <c r="Z18" s="147" t="s">
        <v>14</v>
      </c>
      <c r="AB18" s="148">
        <v>-2500000</v>
      </c>
      <c r="AC18" s="147" t="s">
        <v>14</v>
      </c>
    </row>
    <row r="19" spans="2:29" x14ac:dyDescent="0.2">
      <c r="B19" s="162" t="s">
        <v>49</v>
      </c>
      <c r="C19" s="129"/>
      <c r="D19" s="130"/>
      <c r="E19" s="8"/>
      <c r="F19" s="117">
        <v>10000000</v>
      </c>
      <c r="G19" s="149" t="s">
        <v>84</v>
      </c>
      <c r="H19" s="237"/>
      <c r="I19" s="117">
        <v>5000000</v>
      </c>
      <c r="J19" s="149" t="s">
        <v>18</v>
      </c>
      <c r="K19" s="294"/>
      <c r="L19" s="150"/>
      <c r="M19" s="127"/>
      <c r="N19" s="182"/>
      <c r="O19" s="111"/>
      <c r="P19" s="112"/>
      <c r="Q19" s="91"/>
      <c r="R19" s="92"/>
      <c r="S19" s="2"/>
      <c r="T19" s="92"/>
      <c r="U19" s="8"/>
      <c r="Y19" s="117"/>
      <c r="Z19" s="149"/>
      <c r="AB19" s="117">
        <v>2500000</v>
      </c>
      <c r="AC19" s="149" t="s">
        <v>14</v>
      </c>
    </row>
    <row r="20" spans="2:29" x14ac:dyDescent="0.2">
      <c r="B20" s="162" t="s">
        <v>102</v>
      </c>
      <c r="C20" s="129"/>
      <c r="D20" s="130"/>
      <c r="E20" s="8"/>
      <c r="F20" s="117"/>
      <c r="G20" s="149"/>
      <c r="H20" s="237"/>
      <c r="I20" s="117">
        <v>11670000</v>
      </c>
      <c r="J20" s="149" t="s">
        <v>18</v>
      </c>
      <c r="K20" s="294"/>
      <c r="L20" s="150"/>
      <c r="M20" s="127"/>
      <c r="N20" s="133"/>
      <c r="O20" s="111"/>
      <c r="P20" s="112"/>
      <c r="Q20" s="91"/>
      <c r="R20" s="92"/>
      <c r="S20" s="2"/>
      <c r="T20" s="92"/>
      <c r="U20" s="8"/>
      <c r="Y20" s="148">
        <v>-9210837</v>
      </c>
      <c r="Z20" s="149" t="s">
        <v>14</v>
      </c>
      <c r="AB20" s="117"/>
      <c r="AC20" s="149"/>
    </row>
    <row r="21" spans="2:29" x14ac:dyDescent="0.2">
      <c r="B21" s="162" t="s">
        <v>102</v>
      </c>
      <c r="C21" s="129"/>
      <c r="D21" s="130"/>
      <c r="E21" s="8"/>
      <c r="F21" s="117"/>
      <c r="G21" s="149"/>
      <c r="H21" s="237"/>
      <c r="I21" s="117"/>
      <c r="J21" s="149"/>
      <c r="K21" s="294"/>
      <c r="L21" s="150"/>
      <c r="M21" s="127"/>
      <c r="N21" s="133"/>
      <c r="O21" s="111"/>
      <c r="P21" s="112"/>
      <c r="Q21" s="91"/>
      <c r="R21" s="92"/>
      <c r="S21" s="2"/>
      <c r="T21" s="92"/>
      <c r="U21" s="8"/>
      <c r="Y21" s="117">
        <v>9250000</v>
      </c>
      <c r="Z21" s="149" t="s">
        <v>18</v>
      </c>
      <c r="AB21" s="117">
        <v>10000000</v>
      </c>
      <c r="AC21" s="149" t="s">
        <v>18</v>
      </c>
    </row>
    <row r="22" spans="2:29" x14ac:dyDescent="0.2">
      <c r="B22" s="162" t="s">
        <v>29</v>
      </c>
      <c r="C22" s="12"/>
      <c r="D22" s="127"/>
      <c r="E22" s="51"/>
      <c r="F22" s="109">
        <v>29000000</v>
      </c>
      <c r="G22" s="149" t="s">
        <v>85</v>
      </c>
      <c r="H22" s="237"/>
      <c r="I22" s="109">
        <v>9400000</v>
      </c>
      <c r="J22" s="149" t="s">
        <v>18</v>
      </c>
      <c r="K22" s="304"/>
      <c r="L22" s="147"/>
      <c r="M22" s="120"/>
      <c r="N22" s="200"/>
      <c r="O22" s="111"/>
      <c r="P22" s="112"/>
      <c r="Q22" s="91"/>
      <c r="R22" s="92"/>
      <c r="S22" s="2"/>
      <c r="T22" s="92"/>
      <c r="U22" s="8"/>
      <c r="Y22" s="109"/>
      <c r="Z22" s="149"/>
      <c r="AB22" s="109">
        <v>4000000</v>
      </c>
      <c r="AC22" s="149" t="s">
        <v>14</v>
      </c>
    </row>
    <row r="23" spans="2:29" x14ac:dyDescent="0.2">
      <c r="B23" s="162" t="s">
        <v>29</v>
      </c>
      <c r="C23" s="12"/>
      <c r="D23" s="127"/>
      <c r="E23" s="51"/>
      <c r="F23" s="117"/>
      <c r="G23" s="147"/>
      <c r="H23" s="237"/>
      <c r="I23" s="117"/>
      <c r="J23" s="149"/>
      <c r="K23" s="304"/>
      <c r="L23" s="147"/>
      <c r="M23" s="283"/>
      <c r="N23" s="200"/>
      <c r="O23" s="111"/>
      <c r="P23" s="112"/>
      <c r="Q23" s="91"/>
      <c r="R23" s="92"/>
      <c r="S23" s="2"/>
      <c r="T23" s="92"/>
      <c r="U23" s="8"/>
      <c r="Y23" s="117"/>
      <c r="Z23" s="149"/>
      <c r="AB23" s="117">
        <v>700000</v>
      </c>
      <c r="AC23" s="149" t="s">
        <v>18</v>
      </c>
    </row>
    <row r="24" spans="2:29" x14ac:dyDescent="0.2">
      <c r="B24" s="162" t="s">
        <v>135</v>
      </c>
      <c r="C24" s="12"/>
      <c r="D24" s="127"/>
      <c r="E24" s="51"/>
      <c r="F24" s="117"/>
      <c r="G24" s="147"/>
      <c r="H24" s="237"/>
      <c r="I24" s="117"/>
      <c r="J24" s="149"/>
      <c r="K24" s="304"/>
      <c r="L24" s="147"/>
      <c r="M24" s="283"/>
      <c r="N24" s="200"/>
      <c r="O24" s="111"/>
      <c r="P24" s="112"/>
      <c r="Q24" s="91"/>
      <c r="R24" s="92"/>
      <c r="S24" s="2"/>
      <c r="T24" s="92"/>
      <c r="U24" s="8"/>
      <c r="Y24" s="148">
        <v>-10000000</v>
      </c>
      <c r="Z24" s="149" t="s">
        <v>14</v>
      </c>
      <c r="AB24" s="117"/>
      <c r="AC24" s="149"/>
    </row>
    <row r="25" spans="2:29" x14ac:dyDescent="0.2">
      <c r="B25" s="162" t="s">
        <v>95</v>
      </c>
      <c r="C25" s="12"/>
      <c r="D25" s="127"/>
      <c r="E25" s="51"/>
      <c r="F25" s="117"/>
      <c r="G25" s="147"/>
      <c r="H25" s="237"/>
      <c r="I25" s="117">
        <v>25000000</v>
      </c>
      <c r="J25" s="149" t="s">
        <v>14</v>
      </c>
      <c r="K25" s="304"/>
      <c r="L25" s="147"/>
      <c r="M25" s="283"/>
      <c r="N25" s="200"/>
      <c r="O25" s="111"/>
      <c r="P25" s="112"/>
      <c r="Q25" s="91"/>
      <c r="R25" s="92"/>
      <c r="S25" s="2"/>
      <c r="T25" s="92"/>
      <c r="U25" s="8"/>
      <c r="Y25" s="117"/>
      <c r="Z25" s="149"/>
      <c r="AB25" s="117"/>
      <c r="AC25" s="149"/>
    </row>
    <row r="26" spans="2:29" x14ac:dyDescent="0.2">
      <c r="B26" s="162" t="s">
        <v>96</v>
      </c>
      <c r="C26" s="12"/>
      <c r="D26" s="127"/>
      <c r="E26" s="51"/>
      <c r="F26" s="117"/>
      <c r="G26" s="147"/>
      <c r="H26" s="237"/>
      <c r="I26" s="148">
        <v>-26898798</v>
      </c>
      <c r="J26" s="149" t="s">
        <v>14</v>
      </c>
      <c r="K26" s="304"/>
      <c r="L26" s="147"/>
      <c r="M26" s="283"/>
      <c r="N26" s="200"/>
      <c r="O26" s="111"/>
      <c r="P26" s="112"/>
      <c r="Q26" s="91"/>
      <c r="R26" s="92"/>
      <c r="S26" s="2"/>
      <c r="T26" s="92"/>
      <c r="U26" s="8"/>
      <c r="Y26" s="117"/>
      <c r="Z26" s="149"/>
      <c r="AB26" s="117"/>
      <c r="AC26" s="149"/>
    </row>
    <row r="27" spans="2:29" x14ac:dyDescent="0.2">
      <c r="B27" s="162" t="s">
        <v>132</v>
      </c>
      <c r="C27" s="12"/>
      <c r="D27" s="127"/>
      <c r="E27" s="51"/>
      <c r="F27" s="117"/>
      <c r="G27" s="147"/>
      <c r="H27" s="237"/>
      <c r="I27" s="148"/>
      <c r="J27" s="149"/>
      <c r="K27" s="304"/>
      <c r="L27" s="147"/>
      <c r="M27" s="283"/>
      <c r="N27" s="200"/>
      <c r="O27" s="111"/>
      <c r="P27" s="112"/>
      <c r="Q27" s="91"/>
      <c r="R27" s="92"/>
      <c r="S27" s="2"/>
      <c r="T27" s="92"/>
      <c r="U27" s="8"/>
      <c r="Y27" s="117">
        <v>27146257</v>
      </c>
      <c r="Z27" s="149" t="s">
        <v>14</v>
      </c>
      <c r="AB27" s="117"/>
      <c r="AC27" s="149"/>
    </row>
    <row r="28" spans="2:29" x14ac:dyDescent="0.2">
      <c r="B28" s="162" t="s">
        <v>97</v>
      </c>
      <c r="C28" s="12"/>
      <c r="D28" s="127"/>
      <c r="E28" s="51"/>
      <c r="F28" s="117"/>
      <c r="G28" s="147"/>
      <c r="H28" s="8"/>
      <c r="I28" s="148">
        <v>-20000000</v>
      </c>
      <c r="J28" s="149" t="s">
        <v>14</v>
      </c>
      <c r="K28" s="304"/>
      <c r="L28" s="147"/>
      <c r="M28" s="283"/>
      <c r="N28" s="200"/>
      <c r="O28" s="111"/>
      <c r="P28" s="112"/>
      <c r="Q28" s="91"/>
      <c r="R28" s="92"/>
      <c r="S28" s="2"/>
      <c r="T28" s="92"/>
      <c r="U28" s="8"/>
      <c r="Y28" s="117"/>
      <c r="Z28" s="149"/>
      <c r="AB28" s="117"/>
      <c r="AC28" s="149"/>
    </row>
    <row r="29" spans="2:29" x14ac:dyDescent="0.2">
      <c r="B29" s="162" t="s">
        <v>97</v>
      </c>
      <c r="C29" s="12"/>
      <c r="D29" s="127"/>
      <c r="E29" s="51"/>
      <c r="F29" s="117"/>
      <c r="G29" s="147"/>
      <c r="H29" s="8"/>
      <c r="I29" s="323">
        <v>10000000</v>
      </c>
      <c r="J29" s="149" t="s">
        <v>18</v>
      </c>
      <c r="K29" s="304"/>
      <c r="L29" s="147"/>
      <c r="M29" s="283"/>
      <c r="N29" s="200"/>
      <c r="O29" s="111"/>
      <c r="P29" s="112"/>
      <c r="Q29" s="91"/>
      <c r="R29" s="92"/>
      <c r="S29" s="2"/>
      <c r="T29" s="92"/>
      <c r="U29" s="8"/>
      <c r="Y29" s="117"/>
      <c r="Z29" s="149"/>
      <c r="AB29" s="117"/>
      <c r="AC29" s="149"/>
    </row>
    <row r="30" spans="2:29" x14ac:dyDescent="0.2">
      <c r="B30" s="162" t="s">
        <v>130</v>
      </c>
      <c r="C30" s="12"/>
      <c r="D30" s="127"/>
      <c r="E30" s="51"/>
      <c r="F30" s="117"/>
      <c r="G30" s="147"/>
      <c r="H30" s="8"/>
      <c r="I30" s="323"/>
      <c r="J30" s="149"/>
      <c r="K30" s="304"/>
      <c r="L30" s="147"/>
      <c r="M30" s="283"/>
      <c r="N30" s="200"/>
      <c r="O30" s="111"/>
      <c r="P30" s="112"/>
      <c r="Q30" s="91"/>
      <c r="R30" s="92"/>
      <c r="S30" s="2"/>
      <c r="T30" s="92"/>
      <c r="U30" s="8"/>
      <c r="Y30" s="117">
        <v>10000000</v>
      </c>
      <c r="Z30" s="149" t="s">
        <v>14</v>
      </c>
      <c r="AB30" s="117">
        <v>10000000</v>
      </c>
      <c r="AC30" s="149" t="s">
        <v>18</v>
      </c>
    </row>
    <row r="31" spans="2:29" x14ac:dyDescent="0.2">
      <c r="B31" s="162" t="s">
        <v>98</v>
      </c>
      <c r="C31" s="12"/>
      <c r="D31" s="127"/>
      <c r="E31" s="51"/>
      <c r="F31" s="117"/>
      <c r="G31" s="147"/>
      <c r="H31" s="8"/>
      <c r="I31" s="323">
        <v>4300000</v>
      </c>
      <c r="J31" s="149" t="s">
        <v>14</v>
      </c>
      <c r="K31" s="304"/>
      <c r="L31" s="147"/>
      <c r="M31" s="283"/>
      <c r="N31" s="200"/>
      <c r="O31" s="111"/>
      <c r="P31" s="112"/>
      <c r="Q31" s="91"/>
      <c r="R31" s="92"/>
      <c r="S31" s="2"/>
      <c r="T31" s="92"/>
      <c r="U31" s="8"/>
      <c r="Y31" s="117"/>
      <c r="Z31" s="149"/>
      <c r="AB31" s="117">
        <v>4300000</v>
      </c>
      <c r="AC31" s="149" t="s">
        <v>18</v>
      </c>
    </row>
    <row r="32" spans="2:29" x14ac:dyDescent="0.2">
      <c r="B32" s="162" t="s">
        <v>99</v>
      </c>
      <c r="C32" s="12"/>
      <c r="D32" s="127"/>
      <c r="E32" s="51"/>
      <c r="F32" s="117"/>
      <c r="G32" s="147"/>
      <c r="H32" s="8"/>
      <c r="I32" s="323">
        <v>600000</v>
      </c>
      <c r="J32" s="149" t="s">
        <v>14</v>
      </c>
      <c r="K32" s="304"/>
      <c r="L32" s="147"/>
      <c r="M32" s="283"/>
      <c r="N32" s="200"/>
      <c r="O32" s="111"/>
      <c r="P32" s="112"/>
      <c r="Q32" s="91"/>
      <c r="R32" s="92"/>
      <c r="S32" s="2"/>
      <c r="T32" s="92"/>
      <c r="U32" s="8"/>
      <c r="Y32" s="117"/>
      <c r="Z32" s="149"/>
      <c r="AB32" s="117">
        <v>600000</v>
      </c>
      <c r="AC32" s="149" t="s">
        <v>18</v>
      </c>
    </row>
    <row r="33" spans="2:29" x14ac:dyDescent="0.2">
      <c r="B33" s="162" t="s">
        <v>133</v>
      </c>
      <c r="C33" s="12"/>
      <c r="D33" s="127"/>
      <c r="E33" s="51"/>
      <c r="F33" s="117"/>
      <c r="G33" s="147"/>
      <c r="H33" s="8"/>
      <c r="I33" s="323"/>
      <c r="J33" s="149"/>
      <c r="K33" s="304"/>
      <c r="L33" s="147"/>
      <c r="M33" s="283"/>
      <c r="N33" s="200"/>
      <c r="O33" s="111"/>
      <c r="P33" s="112"/>
      <c r="Q33" s="91"/>
      <c r="R33" s="92"/>
      <c r="S33" s="2"/>
      <c r="T33" s="92"/>
      <c r="U33" s="8"/>
      <c r="Y33" s="148">
        <v>-4784539</v>
      </c>
      <c r="Z33" s="149" t="s">
        <v>14</v>
      </c>
      <c r="AB33" s="148">
        <v>-4784539</v>
      </c>
      <c r="AC33" s="149" t="s">
        <v>14</v>
      </c>
    </row>
    <row r="34" spans="2:29" x14ac:dyDescent="0.2">
      <c r="B34" s="162" t="s">
        <v>133</v>
      </c>
      <c r="C34" s="12"/>
      <c r="D34" s="127"/>
      <c r="E34" s="51"/>
      <c r="F34" s="117"/>
      <c r="G34" s="147"/>
      <c r="H34" s="8"/>
      <c r="I34" s="323"/>
      <c r="J34" s="149"/>
      <c r="K34" s="304"/>
      <c r="L34" s="147"/>
      <c r="M34" s="283"/>
      <c r="N34" s="200"/>
      <c r="O34" s="111"/>
      <c r="P34" s="112"/>
      <c r="Q34" s="91"/>
      <c r="R34" s="92"/>
      <c r="S34" s="2"/>
      <c r="T34" s="92"/>
      <c r="U34" s="8"/>
      <c r="Y34" s="148"/>
      <c r="Z34" s="149"/>
      <c r="AB34" s="117">
        <v>2000000</v>
      </c>
      <c r="AC34" s="149" t="s">
        <v>18</v>
      </c>
    </row>
    <row r="35" spans="2:29" ht="13.15" customHeight="1" x14ac:dyDescent="0.2">
      <c r="B35" s="162" t="s">
        <v>100</v>
      </c>
      <c r="C35" s="12"/>
      <c r="D35" s="127"/>
      <c r="E35" s="51"/>
      <c r="F35" s="117"/>
      <c r="G35" s="147"/>
      <c r="H35" s="8"/>
      <c r="I35" s="323">
        <v>1309335</v>
      </c>
      <c r="J35" s="149" t="s">
        <v>14</v>
      </c>
      <c r="K35" s="304"/>
      <c r="L35" s="147"/>
      <c r="M35" s="283"/>
      <c r="N35" s="200"/>
      <c r="O35" s="111"/>
      <c r="P35" s="112"/>
      <c r="Q35" s="91"/>
      <c r="R35" s="92"/>
      <c r="S35" s="2"/>
      <c r="T35" s="92"/>
      <c r="U35" s="8"/>
      <c r="Y35" s="117"/>
      <c r="Z35" s="149"/>
      <c r="AB35" s="117"/>
      <c r="AC35" s="149"/>
    </row>
    <row r="36" spans="2:29" x14ac:dyDescent="0.2">
      <c r="B36" s="162" t="s">
        <v>101</v>
      </c>
      <c r="C36" s="12"/>
      <c r="D36" s="127"/>
      <c r="E36" s="51"/>
      <c r="F36" s="117"/>
      <c r="G36" s="147"/>
      <c r="H36" s="8"/>
      <c r="I36" s="323">
        <v>126000</v>
      </c>
      <c r="J36" s="149" t="s">
        <v>18</v>
      </c>
      <c r="K36" s="304"/>
      <c r="L36" s="147"/>
      <c r="M36" s="283"/>
      <c r="N36" s="200"/>
      <c r="O36" s="111"/>
      <c r="P36" s="112"/>
      <c r="Q36" s="91"/>
      <c r="R36" s="92"/>
      <c r="S36" s="2"/>
      <c r="T36" s="92"/>
      <c r="U36" s="8"/>
      <c r="Y36" s="117"/>
      <c r="Z36" s="149"/>
      <c r="AB36" s="117">
        <v>126000</v>
      </c>
      <c r="AC36" s="149" t="s">
        <v>18</v>
      </c>
    </row>
    <row r="37" spans="2:29" x14ac:dyDescent="0.2">
      <c r="B37" s="162" t="s">
        <v>103</v>
      </c>
      <c r="C37" s="12"/>
      <c r="D37" s="127"/>
      <c r="E37" s="51"/>
      <c r="F37" s="117"/>
      <c r="G37" s="147"/>
      <c r="H37" s="8"/>
      <c r="I37" s="323">
        <v>1000000</v>
      </c>
      <c r="J37" s="149" t="s">
        <v>14</v>
      </c>
      <c r="K37" s="304"/>
      <c r="L37" s="147"/>
      <c r="M37" s="283"/>
      <c r="N37" s="200"/>
      <c r="O37" s="111"/>
      <c r="P37" s="112"/>
      <c r="Q37" s="91"/>
      <c r="R37" s="92"/>
      <c r="S37" s="2"/>
      <c r="T37" s="92"/>
      <c r="U37" s="8"/>
      <c r="Y37" s="117"/>
      <c r="Z37" s="149"/>
      <c r="AB37" s="323">
        <v>1000000</v>
      </c>
      <c r="AC37" s="149" t="s">
        <v>14</v>
      </c>
    </row>
    <row r="38" spans="2:29" x14ac:dyDescent="0.2">
      <c r="B38" s="162" t="s">
        <v>103</v>
      </c>
      <c r="C38" s="12"/>
      <c r="D38" s="127"/>
      <c r="E38" s="51"/>
      <c r="F38" s="117"/>
      <c r="G38" s="147"/>
      <c r="H38" s="8"/>
      <c r="I38" s="323">
        <v>100000</v>
      </c>
      <c r="J38" s="149" t="s">
        <v>18</v>
      </c>
      <c r="K38" s="304"/>
      <c r="L38" s="147"/>
      <c r="M38" s="283"/>
      <c r="N38" s="200"/>
      <c r="O38" s="111"/>
      <c r="P38" s="112"/>
      <c r="Q38" s="91"/>
      <c r="R38" s="92"/>
      <c r="S38" s="2"/>
      <c r="T38" s="92"/>
      <c r="U38" s="8"/>
      <c r="Y38" s="117"/>
      <c r="Z38" s="149"/>
      <c r="AB38" s="323">
        <v>100000</v>
      </c>
      <c r="AC38" s="149" t="s">
        <v>18</v>
      </c>
    </row>
    <row r="39" spans="2:29" x14ac:dyDescent="0.2">
      <c r="B39" s="162" t="s">
        <v>165</v>
      </c>
      <c r="C39" s="12"/>
      <c r="D39" s="127"/>
      <c r="E39" s="51"/>
      <c r="F39" s="117"/>
      <c r="G39" s="147"/>
      <c r="H39" s="8"/>
      <c r="I39" s="323"/>
      <c r="J39" s="147"/>
      <c r="K39" s="304"/>
      <c r="L39" s="147"/>
      <c r="M39" s="283"/>
      <c r="N39" s="200"/>
      <c r="O39" s="111"/>
      <c r="P39" s="112"/>
      <c r="Q39" s="91"/>
      <c r="R39" s="92"/>
      <c r="S39" s="2"/>
      <c r="T39" s="92"/>
      <c r="U39" s="8"/>
      <c r="Y39" s="117"/>
      <c r="Z39" s="147"/>
      <c r="AB39" s="323">
        <v>5000000</v>
      </c>
      <c r="AC39" s="147" t="s">
        <v>14</v>
      </c>
    </row>
    <row r="40" spans="2:29" x14ac:dyDescent="0.2">
      <c r="B40" s="162" t="s">
        <v>50</v>
      </c>
      <c r="C40" s="161"/>
      <c r="D40" s="99"/>
      <c r="E40" s="144"/>
      <c r="F40" s="148">
        <v>-900000</v>
      </c>
      <c r="G40" s="147" t="s">
        <v>14</v>
      </c>
      <c r="H40" s="8"/>
      <c r="I40" s="148">
        <v>-900000</v>
      </c>
      <c r="J40" s="147" t="s">
        <v>14</v>
      </c>
      <c r="K40" s="210"/>
      <c r="L40" s="149"/>
      <c r="M40" s="146"/>
      <c r="N40" s="75"/>
      <c r="O40" s="89"/>
      <c r="P40" s="90"/>
      <c r="Q40" s="91"/>
      <c r="R40" s="88"/>
      <c r="S40" s="2"/>
      <c r="T40" s="88"/>
      <c r="U40" s="2"/>
      <c r="X40" s="236"/>
      <c r="Y40" s="148">
        <v>-900000</v>
      </c>
      <c r="Z40" s="147" t="s">
        <v>14</v>
      </c>
      <c r="AB40" s="148">
        <v>-900000</v>
      </c>
      <c r="AC40" s="147" t="s">
        <v>14</v>
      </c>
    </row>
    <row r="41" spans="2:29" x14ac:dyDescent="0.2">
      <c r="B41" s="162" t="s">
        <v>50</v>
      </c>
      <c r="C41" s="159"/>
      <c r="D41" s="55"/>
      <c r="E41" s="131"/>
      <c r="F41" s="117">
        <v>100000</v>
      </c>
      <c r="G41" s="149" t="s">
        <v>18</v>
      </c>
      <c r="H41" s="8"/>
      <c r="I41" s="117">
        <v>100000</v>
      </c>
      <c r="J41" s="149" t="s">
        <v>18</v>
      </c>
      <c r="K41" s="290"/>
      <c r="L41" s="140"/>
      <c r="M41" s="134"/>
      <c r="N41" s="89"/>
      <c r="O41" s="89"/>
      <c r="P41" s="90"/>
      <c r="Q41" s="91"/>
      <c r="R41" s="88"/>
      <c r="S41" s="3"/>
      <c r="T41" s="88"/>
      <c r="U41" s="3"/>
      <c r="Y41" s="117">
        <v>100000</v>
      </c>
      <c r="Z41" s="149" t="s">
        <v>18</v>
      </c>
      <c r="AB41" s="117">
        <v>100000</v>
      </c>
      <c r="AC41" s="149" t="s">
        <v>18</v>
      </c>
    </row>
    <row r="42" spans="2:29" x14ac:dyDescent="0.2">
      <c r="B42" s="162" t="s">
        <v>121</v>
      </c>
      <c r="C42" s="158"/>
      <c r="D42" s="88"/>
      <c r="E42" s="143"/>
      <c r="F42" s="117">
        <v>4038697</v>
      </c>
      <c r="G42" s="149" t="s">
        <v>14</v>
      </c>
      <c r="H42" s="8"/>
      <c r="I42" s="117">
        <v>2533168</v>
      </c>
      <c r="J42" s="147" t="s">
        <v>14</v>
      </c>
      <c r="K42" s="290"/>
      <c r="L42" s="147"/>
      <c r="M42" s="88"/>
      <c r="N42" s="147"/>
      <c r="O42" s="91"/>
      <c r="P42" s="98"/>
      <c r="Q42" s="91"/>
      <c r="R42" s="88"/>
      <c r="S42" s="2"/>
      <c r="T42" s="88"/>
      <c r="U42" s="2"/>
      <c r="W42" s="81"/>
      <c r="X42" s="241"/>
      <c r="Y42" s="117"/>
      <c r="Z42" s="147"/>
      <c r="AB42" s="117"/>
      <c r="AC42" s="147"/>
    </row>
    <row r="43" spans="2:29" x14ac:dyDescent="0.2">
      <c r="B43" s="162" t="s">
        <v>51</v>
      </c>
      <c r="C43" s="158"/>
      <c r="D43" s="88"/>
      <c r="E43" s="143"/>
      <c r="F43" s="148">
        <v>-2000000</v>
      </c>
      <c r="G43" s="147" t="s">
        <v>14</v>
      </c>
      <c r="H43" s="8"/>
      <c r="I43" s="148">
        <v>-2000000</v>
      </c>
      <c r="J43" s="147" t="s">
        <v>14</v>
      </c>
      <c r="K43" s="290"/>
      <c r="L43" s="147"/>
      <c r="M43" s="88"/>
      <c r="N43" s="147"/>
      <c r="O43" s="91"/>
      <c r="P43" s="98"/>
      <c r="Q43" s="91"/>
      <c r="R43" s="88"/>
      <c r="S43" s="2"/>
      <c r="T43" s="88"/>
      <c r="U43" s="2"/>
      <c r="W43" s="81"/>
      <c r="X43" s="241"/>
      <c r="Y43" s="148">
        <v>-2000000</v>
      </c>
      <c r="Z43" s="147" t="s">
        <v>14</v>
      </c>
      <c r="AB43" s="148">
        <v>-2000000</v>
      </c>
      <c r="AC43" s="147" t="s">
        <v>14</v>
      </c>
    </row>
    <row r="44" spans="2:29" x14ac:dyDescent="0.2">
      <c r="B44" s="162" t="s">
        <v>136</v>
      </c>
      <c r="C44" s="158"/>
      <c r="D44" s="88"/>
      <c r="E44" s="143"/>
      <c r="F44" s="148"/>
      <c r="G44" s="147"/>
      <c r="H44" s="8"/>
      <c r="I44" s="148"/>
      <c r="J44" s="147"/>
      <c r="K44" s="290"/>
      <c r="L44" s="147"/>
      <c r="M44" s="88"/>
      <c r="N44" s="147"/>
      <c r="O44" s="91"/>
      <c r="P44" s="98"/>
      <c r="Q44" s="91"/>
      <c r="R44" s="88"/>
      <c r="S44" s="2"/>
      <c r="T44" s="88"/>
      <c r="U44" s="2"/>
      <c r="W44" s="81"/>
      <c r="X44" s="241"/>
      <c r="Y44" s="117">
        <v>112500</v>
      </c>
      <c r="Z44" s="147" t="s">
        <v>14</v>
      </c>
      <c r="AB44" s="117">
        <v>112500</v>
      </c>
      <c r="AC44" s="147" t="s">
        <v>14</v>
      </c>
    </row>
    <row r="45" spans="2:29" x14ac:dyDescent="0.2">
      <c r="B45" s="162"/>
      <c r="C45" s="158"/>
      <c r="D45" s="88"/>
      <c r="E45" s="143"/>
      <c r="F45" s="117"/>
      <c r="G45" s="147"/>
      <c r="H45" s="8"/>
      <c r="I45" s="117"/>
      <c r="J45" s="147"/>
      <c r="K45" s="290"/>
      <c r="L45" s="147"/>
      <c r="M45" s="88"/>
      <c r="N45" s="147"/>
      <c r="O45" s="91"/>
      <c r="P45" s="98"/>
      <c r="Q45" s="91"/>
      <c r="R45" s="88"/>
      <c r="S45" s="2"/>
      <c r="T45" s="88"/>
      <c r="U45" s="2"/>
      <c r="W45" s="81"/>
      <c r="X45" s="236"/>
      <c r="Y45" s="117"/>
      <c r="Z45" s="147"/>
      <c r="AB45" s="117"/>
      <c r="AC45" s="147"/>
    </row>
    <row r="46" spans="2:29" ht="4.5" customHeight="1" x14ac:dyDescent="0.2">
      <c r="B46" s="163"/>
      <c r="C46" s="161"/>
      <c r="D46" s="94"/>
      <c r="E46" s="145"/>
      <c r="F46" s="118"/>
      <c r="G46" s="157"/>
      <c r="H46" s="8"/>
      <c r="I46" s="118"/>
      <c r="J46" s="157"/>
      <c r="K46" s="295"/>
      <c r="L46" s="141"/>
      <c r="M46" s="135"/>
      <c r="N46" s="186"/>
      <c r="O46" s="110"/>
      <c r="P46" s="96"/>
      <c r="Q46" s="100"/>
      <c r="R46" s="94"/>
      <c r="S46" s="49"/>
      <c r="T46" s="94"/>
      <c r="U46" s="49"/>
      <c r="Y46" s="118"/>
      <c r="Z46" s="157"/>
      <c r="AB46" s="118"/>
      <c r="AC46" s="157"/>
    </row>
    <row r="47" spans="2:29" x14ac:dyDescent="0.2">
      <c r="B47" s="179" t="s">
        <v>4</v>
      </c>
      <c r="C47" s="5"/>
      <c r="D47" s="1">
        <f>SUM(D17:D46)</f>
        <v>0</v>
      </c>
      <c r="E47" s="151"/>
      <c r="F47" s="152">
        <f>SUM(F12:F46)</f>
        <v>89520825</v>
      </c>
      <c r="G47" s="289"/>
      <c r="H47" s="308"/>
      <c r="I47" s="152">
        <f>SUM(I12:I46)</f>
        <v>68120762</v>
      </c>
      <c r="J47" s="289"/>
      <c r="K47" s="301"/>
      <c r="M47" s="187"/>
      <c r="N47" s="188"/>
      <c r="O47" s="185"/>
      <c r="P47" s="83"/>
      <c r="R47" s="1">
        <f>SUM(R12:R46)</f>
        <v>0</v>
      </c>
      <c r="S47" s="2"/>
      <c r="T47" s="1">
        <f>SUM(T12:T46)</f>
        <v>0</v>
      </c>
      <c r="U47" s="2"/>
      <c r="X47" s="386"/>
      <c r="Y47" s="152">
        <f>SUM(Y12:Y46)</f>
        <v>61494438</v>
      </c>
      <c r="Z47" s="289"/>
      <c r="AB47" s="19">
        <f>SUM(AB12:AB46)</f>
        <v>74785303</v>
      </c>
      <c r="AC47" s="442"/>
    </row>
    <row r="48" spans="2:29" ht="10.5" customHeight="1" x14ac:dyDescent="0.2">
      <c r="B48" s="14"/>
      <c r="C48" s="5"/>
      <c r="D48" s="7"/>
      <c r="E48" s="51"/>
      <c r="F48" s="7"/>
      <c r="G48" s="8"/>
      <c r="H48" s="8"/>
      <c r="I48" s="7"/>
      <c r="J48" s="8"/>
      <c r="K48" s="7"/>
      <c r="M48" s="7"/>
      <c r="X48" s="237"/>
      <c r="AA48" s="237"/>
    </row>
    <row r="49" spans="2:29" x14ac:dyDescent="0.2">
      <c r="B49" s="9" t="s">
        <v>5</v>
      </c>
      <c r="C49" s="5"/>
      <c r="D49" s="10"/>
      <c r="E49" s="52"/>
      <c r="F49" s="44"/>
      <c r="G49" s="154"/>
      <c r="H49" s="311"/>
      <c r="I49" s="44"/>
      <c r="J49" s="154"/>
      <c r="K49" s="44"/>
      <c r="M49" s="44"/>
      <c r="X49" s="237"/>
    </row>
    <row r="50" spans="2:29" ht="12.75" customHeight="1" x14ac:dyDescent="0.2">
      <c r="B50" s="164" t="s">
        <v>82</v>
      </c>
      <c r="C50" s="158"/>
      <c r="D50" s="99"/>
      <c r="E50" s="153"/>
      <c r="F50" s="270">
        <v>656800</v>
      </c>
      <c r="G50" s="309" t="s">
        <v>14</v>
      </c>
      <c r="H50" s="311"/>
      <c r="I50" s="270">
        <v>0</v>
      </c>
      <c r="J50" s="395"/>
      <c r="K50" s="393"/>
      <c r="L50" s="138"/>
      <c r="M50" s="189"/>
      <c r="N50" s="138" t="s">
        <v>14</v>
      </c>
      <c r="O50" s="93"/>
      <c r="P50" s="90"/>
      <c r="Q50" s="91"/>
      <c r="R50" s="101"/>
      <c r="S50" s="11"/>
      <c r="T50" s="101"/>
      <c r="U50" s="11"/>
      <c r="X50" s="237"/>
      <c r="Y50" s="400"/>
      <c r="Z50" s="395"/>
      <c r="AB50" s="155"/>
      <c r="AC50" s="443"/>
    </row>
    <row r="51" spans="2:29" ht="12.75" customHeight="1" x14ac:dyDescent="0.2">
      <c r="B51" s="164" t="s">
        <v>137</v>
      </c>
      <c r="C51" s="5"/>
      <c r="D51" s="103"/>
      <c r="E51" s="387"/>
      <c r="F51" s="388"/>
      <c r="G51" s="389"/>
      <c r="H51" s="311"/>
      <c r="I51" s="388"/>
      <c r="J51" s="396"/>
      <c r="K51" s="394"/>
      <c r="L51" s="183"/>
      <c r="M51" s="391"/>
      <c r="N51" s="183"/>
      <c r="O51" s="102"/>
      <c r="P51" s="90"/>
      <c r="Q51" s="91"/>
      <c r="R51" s="392"/>
      <c r="S51" s="11"/>
      <c r="T51" s="392"/>
      <c r="U51" s="11"/>
      <c r="X51" s="237"/>
      <c r="Y51" s="401">
        <v>-1940000</v>
      </c>
      <c r="Z51" s="396" t="s">
        <v>14</v>
      </c>
      <c r="AB51" s="390"/>
      <c r="AC51" s="444"/>
    </row>
    <row r="52" spans="2:29" ht="12.75" customHeight="1" x14ac:dyDescent="0.2">
      <c r="B52" s="164" t="s">
        <v>137</v>
      </c>
      <c r="C52" s="5"/>
      <c r="D52" s="103"/>
      <c r="E52" s="387"/>
      <c r="F52" s="388"/>
      <c r="G52" s="389"/>
      <c r="H52" s="311"/>
      <c r="I52" s="388"/>
      <c r="J52" s="396"/>
      <c r="K52" s="394"/>
      <c r="L52" s="183"/>
      <c r="M52" s="391"/>
      <c r="N52" s="183"/>
      <c r="O52" s="102"/>
      <c r="P52" s="90"/>
      <c r="Q52" s="91"/>
      <c r="R52" s="392"/>
      <c r="S52" s="11"/>
      <c r="T52" s="392"/>
      <c r="U52" s="11"/>
      <c r="X52" s="237"/>
      <c r="Y52" s="401">
        <v>-250000</v>
      </c>
      <c r="Z52" s="396" t="s">
        <v>18</v>
      </c>
      <c r="AB52" s="390">
        <f>Y52</f>
        <v>-250000</v>
      </c>
      <c r="AC52" s="444" t="s">
        <v>18</v>
      </c>
    </row>
    <row r="53" spans="2:29" ht="12.75" customHeight="1" x14ac:dyDescent="0.2">
      <c r="B53" s="164" t="s">
        <v>138</v>
      </c>
      <c r="C53" s="5"/>
      <c r="D53" s="103"/>
      <c r="E53" s="387"/>
      <c r="F53" s="388"/>
      <c r="G53" s="389"/>
      <c r="H53" s="311"/>
      <c r="I53" s="388"/>
      <c r="J53" s="396"/>
      <c r="K53" s="394"/>
      <c r="L53" s="183"/>
      <c r="M53" s="391"/>
      <c r="N53" s="183"/>
      <c r="O53" s="102"/>
      <c r="P53" s="90"/>
      <c r="Q53" s="91"/>
      <c r="R53" s="392"/>
      <c r="S53" s="11"/>
      <c r="T53" s="392"/>
      <c r="U53" s="11"/>
      <c r="X53" s="237"/>
      <c r="Y53" s="388">
        <v>250000</v>
      </c>
      <c r="Z53" s="396" t="s">
        <v>18</v>
      </c>
      <c r="AB53" s="447">
        <v>250000</v>
      </c>
      <c r="AC53" s="444" t="s">
        <v>18</v>
      </c>
    </row>
    <row r="54" spans="2:29" ht="12.75" customHeight="1" x14ac:dyDescent="0.2">
      <c r="B54" s="164" t="s">
        <v>139</v>
      </c>
      <c r="C54" s="5"/>
      <c r="D54" s="103"/>
      <c r="E54" s="387"/>
      <c r="F54" s="388"/>
      <c r="G54" s="389"/>
      <c r="H54" s="311"/>
      <c r="I54" s="388"/>
      <c r="J54" s="396"/>
      <c r="K54" s="394"/>
      <c r="L54" s="183"/>
      <c r="M54" s="391"/>
      <c r="N54" s="183"/>
      <c r="O54" s="102"/>
      <c r="P54" s="90"/>
      <c r="Q54" s="91"/>
      <c r="R54" s="392"/>
      <c r="S54" s="11"/>
      <c r="T54" s="392"/>
      <c r="U54" s="11"/>
      <c r="X54" s="237"/>
      <c r="Y54" s="388">
        <v>140000</v>
      </c>
      <c r="Z54" s="396" t="s">
        <v>14</v>
      </c>
      <c r="AB54" s="388">
        <v>140000</v>
      </c>
      <c r="AC54" s="396" t="s">
        <v>14</v>
      </c>
    </row>
    <row r="55" spans="2:29" ht="12.75" customHeight="1" x14ac:dyDescent="0.2">
      <c r="B55" s="164" t="s">
        <v>140</v>
      </c>
      <c r="C55" s="5"/>
      <c r="D55" s="103"/>
      <c r="E55" s="387"/>
      <c r="F55" s="388"/>
      <c r="G55" s="389"/>
      <c r="H55" s="311"/>
      <c r="I55" s="388"/>
      <c r="J55" s="396"/>
      <c r="K55" s="394"/>
      <c r="L55" s="183"/>
      <c r="M55" s="391"/>
      <c r="N55" s="183"/>
      <c r="O55" s="102"/>
      <c r="P55" s="90"/>
      <c r="Q55" s="91"/>
      <c r="R55" s="392"/>
      <c r="S55" s="11"/>
      <c r="T55" s="392"/>
      <c r="U55" s="11"/>
      <c r="X55" s="237"/>
      <c r="Y55" s="388">
        <v>500000</v>
      </c>
      <c r="Z55" s="396" t="s">
        <v>18</v>
      </c>
      <c r="AB55" s="447">
        <v>500000</v>
      </c>
      <c r="AC55" s="444" t="s">
        <v>18</v>
      </c>
    </row>
    <row r="56" spans="2:29" ht="6" customHeight="1" x14ac:dyDescent="0.2">
      <c r="B56" s="165"/>
      <c r="C56" s="12"/>
      <c r="D56" s="94"/>
      <c r="E56" s="143"/>
      <c r="F56" s="118"/>
      <c r="G56" s="310"/>
      <c r="H56" s="308"/>
      <c r="I56" s="118"/>
      <c r="J56" s="397"/>
      <c r="K56" s="295"/>
      <c r="L56" s="157"/>
      <c r="M56" s="135"/>
      <c r="N56" s="157"/>
      <c r="O56" s="102"/>
      <c r="P56" s="90"/>
      <c r="Q56" s="91"/>
      <c r="R56" s="104"/>
      <c r="S56" s="11"/>
      <c r="T56" s="104"/>
      <c r="U56" s="11"/>
      <c r="Y56" s="192"/>
      <c r="Z56" s="397"/>
      <c r="AB56" s="121"/>
      <c r="AC56" s="156"/>
    </row>
    <row r="57" spans="2:29" ht="12.75" customHeight="1" x14ac:dyDescent="0.2">
      <c r="B57" s="166" t="s">
        <v>6</v>
      </c>
      <c r="C57" s="161"/>
      <c r="D57" s="1">
        <f>SUM(D50:D56)</f>
        <v>0</v>
      </c>
      <c r="E57" s="167"/>
      <c r="F57" s="199">
        <f>SUM(F50:F56)</f>
        <v>656800</v>
      </c>
      <c r="G57" s="197"/>
      <c r="H57" s="308"/>
      <c r="I57" s="152">
        <f t="shared" ref="I57:W57" si="0">SUM(I50:I56)</f>
        <v>0</v>
      </c>
      <c r="J57" s="398">
        <f t="shared" si="0"/>
        <v>0</v>
      </c>
      <c r="K57" s="230">
        <f t="shared" si="0"/>
        <v>0</v>
      </c>
      <c r="L57" s="19">
        <f t="shared" si="0"/>
        <v>0</v>
      </c>
      <c r="M57" s="19">
        <f t="shared" si="0"/>
        <v>0</v>
      </c>
      <c r="N57" s="19">
        <f t="shared" si="0"/>
        <v>0</v>
      </c>
      <c r="O57" s="19">
        <f t="shared" si="0"/>
        <v>0</v>
      </c>
      <c r="P57" s="19">
        <f t="shared" si="0"/>
        <v>0</v>
      </c>
      <c r="Q57" s="19">
        <f t="shared" si="0"/>
        <v>0</v>
      </c>
      <c r="R57" s="19">
        <f t="shared" si="0"/>
        <v>0</v>
      </c>
      <c r="S57" s="19">
        <f t="shared" si="0"/>
        <v>0</v>
      </c>
      <c r="T57" s="19">
        <f t="shared" si="0"/>
        <v>0</v>
      </c>
      <c r="U57" s="19">
        <f t="shared" si="0"/>
        <v>0</v>
      </c>
      <c r="V57" s="19">
        <f t="shared" si="0"/>
        <v>0</v>
      </c>
      <c r="W57" s="19">
        <f t="shared" si="0"/>
        <v>0</v>
      </c>
      <c r="X57" s="399"/>
      <c r="Y57" s="326">
        <f>SUM(Y50:Y56)</f>
        <v>-1300000</v>
      </c>
      <c r="Z57" s="398"/>
      <c r="AB57" s="19">
        <f>SUM(AB50:AB56)</f>
        <v>640000</v>
      </c>
      <c r="AC57" s="445"/>
    </row>
    <row r="58" spans="2:29" ht="7.5" customHeight="1" x14ac:dyDescent="0.2">
      <c r="B58" s="14"/>
      <c r="C58" s="12"/>
      <c r="D58" s="7"/>
      <c r="E58" s="51"/>
      <c r="F58" s="7"/>
      <c r="G58" s="8"/>
      <c r="H58" s="308"/>
      <c r="I58" s="7"/>
      <c r="J58" s="8"/>
      <c r="K58" s="7"/>
      <c r="M58" s="7"/>
      <c r="Y58" s="7"/>
      <c r="Z58" s="8"/>
      <c r="AB58" s="7"/>
      <c r="AC58" s="8"/>
    </row>
    <row r="59" spans="2:29" ht="15.75" customHeight="1" x14ac:dyDescent="0.2">
      <c r="B59" s="15" t="s">
        <v>7</v>
      </c>
      <c r="C59" s="12"/>
      <c r="D59" s="10"/>
      <c r="E59" s="53"/>
      <c r="F59" s="7"/>
      <c r="G59" s="8"/>
      <c r="H59" s="8"/>
      <c r="I59" s="7"/>
      <c r="J59" s="8"/>
      <c r="K59" s="7"/>
      <c r="M59" s="10"/>
      <c r="Y59" s="7"/>
      <c r="Z59" s="8"/>
      <c r="AB59" s="7"/>
      <c r="AC59" s="8"/>
    </row>
    <row r="60" spans="2:29" ht="15.75" customHeight="1" x14ac:dyDescent="0.2">
      <c r="B60" s="162" t="s">
        <v>105</v>
      </c>
      <c r="C60" s="12"/>
      <c r="D60" s="7"/>
      <c r="E60" s="53"/>
      <c r="F60" s="284"/>
      <c r="G60" s="288"/>
      <c r="H60" s="288"/>
      <c r="I60" s="106">
        <v>600000</v>
      </c>
      <c r="J60" s="292" t="s">
        <v>18</v>
      </c>
      <c r="K60" s="293"/>
      <c r="L60" s="138"/>
      <c r="M60" s="173"/>
      <c r="N60" s="138" t="s">
        <v>14</v>
      </c>
      <c r="W60" s="91"/>
      <c r="Y60" s="106"/>
      <c r="Z60" s="292"/>
      <c r="AB60" s="106"/>
      <c r="AC60" s="292"/>
    </row>
    <row r="61" spans="2:29" ht="15.75" customHeight="1" x14ac:dyDescent="0.2">
      <c r="B61" s="162" t="s">
        <v>106</v>
      </c>
      <c r="C61" s="12"/>
      <c r="D61" s="7"/>
      <c r="E61" s="51"/>
      <c r="F61" s="285"/>
      <c r="G61" s="8"/>
      <c r="H61" s="8"/>
      <c r="I61" s="109">
        <v>690000</v>
      </c>
      <c r="J61" s="182" t="s">
        <v>18</v>
      </c>
      <c r="K61" s="294"/>
      <c r="L61" s="183"/>
      <c r="M61" s="271"/>
      <c r="N61" s="183"/>
      <c r="W61" s="91"/>
      <c r="Y61" s="109"/>
      <c r="Z61" s="149"/>
      <c r="AB61" s="109">
        <v>690000</v>
      </c>
      <c r="AC61" s="149" t="s">
        <v>18</v>
      </c>
    </row>
    <row r="62" spans="2:29" ht="15.75" customHeight="1" x14ac:dyDescent="0.2">
      <c r="B62" s="162" t="s">
        <v>104</v>
      </c>
      <c r="C62" s="12"/>
      <c r="D62" s="7"/>
      <c r="E62" s="51"/>
      <c r="F62" s="285"/>
      <c r="G62" s="8"/>
      <c r="H62" s="8"/>
      <c r="I62" s="109">
        <v>306000</v>
      </c>
      <c r="J62" s="182" t="s">
        <v>18</v>
      </c>
      <c r="K62" s="294"/>
      <c r="L62" s="183"/>
      <c r="M62" s="271"/>
      <c r="N62" s="183"/>
      <c r="W62" s="91"/>
      <c r="Y62" s="109"/>
      <c r="Z62" s="149"/>
      <c r="AB62" s="109"/>
      <c r="AC62" s="149"/>
    </row>
    <row r="63" spans="2:29" ht="15.75" customHeight="1" x14ac:dyDescent="0.2">
      <c r="B63" s="162" t="s">
        <v>107</v>
      </c>
      <c r="C63" s="12"/>
      <c r="D63" s="7"/>
      <c r="E63" s="51"/>
      <c r="F63" s="285"/>
      <c r="G63" s="8"/>
      <c r="H63" s="8"/>
      <c r="I63" s="109">
        <v>500000</v>
      </c>
      <c r="J63" s="182" t="s">
        <v>18</v>
      </c>
      <c r="K63" s="294"/>
      <c r="L63" s="183"/>
      <c r="M63" s="271"/>
      <c r="N63" s="183"/>
      <c r="W63" s="91"/>
      <c r="Y63" s="109"/>
      <c r="Z63" s="149"/>
      <c r="AB63" s="109">
        <f>I63</f>
        <v>500000</v>
      </c>
      <c r="AC63" s="149" t="s">
        <v>18</v>
      </c>
    </row>
    <row r="64" spans="2:29" ht="15.75" customHeight="1" x14ac:dyDescent="0.2">
      <c r="B64" s="162" t="s">
        <v>108</v>
      </c>
      <c r="C64" s="12"/>
      <c r="D64" s="7"/>
      <c r="E64" s="51"/>
      <c r="F64" s="285"/>
      <c r="G64" s="8"/>
      <c r="H64" s="8"/>
      <c r="I64" s="139">
        <v>-6000000</v>
      </c>
      <c r="J64" s="182" t="s">
        <v>14</v>
      </c>
      <c r="K64" s="294"/>
      <c r="L64" s="183"/>
      <c r="M64" s="271"/>
      <c r="N64" s="183"/>
      <c r="W64" s="91"/>
      <c r="Y64" s="109"/>
      <c r="Z64" s="149"/>
      <c r="AB64" s="109"/>
      <c r="AC64" s="149"/>
    </row>
    <row r="65" spans="2:29" ht="15.75" customHeight="1" x14ac:dyDescent="0.2">
      <c r="B65" s="162" t="s">
        <v>108</v>
      </c>
      <c r="C65" s="12"/>
      <c r="D65" s="7"/>
      <c r="E65" s="51"/>
      <c r="F65" s="286"/>
      <c r="G65" s="8"/>
      <c r="H65" s="8"/>
      <c r="I65" s="324">
        <v>6000000</v>
      </c>
      <c r="J65" s="182" t="s">
        <v>18</v>
      </c>
      <c r="K65" s="294"/>
      <c r="L65" s="183"/>
      <c r="M65" s="271"/>
      <c r="N65" s="183"/>
      <c r="W65" s="91"/>
      <c r="Y65" s="109"/>
      <c r="Z65" s="149"/>
      <c r="AB65" s="109"/>
      <c r="AC65" s="149"/>
    </row>
    <row r="66" spans="2:29" ht="15.75" customHeight="1" x14ac:dyDescent="0.2">
      <c r="B66" s="162" t="s">
        <v>109</v>
      </c>
      <c r="C66" s="12"/>
      <c r="D66" s="7"/>
      <c r="E66" s="51"/>
      <c r="F66" s="286"/>
      <c r="G66" s="8"/>
      <c r="H66" s="8"/>
      <c r="I66" s="139">
        <v>-2446750</v>
      </c>
      <c r="J66" s="182" t="s">
        <v>14</v>
      </c>
      <c r="K66" s="294"/>
      <c r="L66" s="183"/>
      <c r="M66" s="271"/>
      <c r="N66" s="183"/>
      <c r="W66" s="91"/>
      <c r="Y66" s="109"/>
      <c r="Z66" s="149"/>
      <c r="AB66" s="109"/>
      <c r="AC66" s="149"/>
    </row>
    <row r="67" spans="2:29" x14ac:dyDescent="0.2">
      <c r="B67" s="162" t="s">
        <v>109</v>
      </c>
      <c r="C67" s="161"/>
      <c r="D67" s="103"/>
      <c r="E67" s="172"/>
      <c r="F67" s="287"/>
      <c r="G67" s="8"/>
      <c r="H67" s="8"/>
      <c r="I67" s="118">
        <v>2446750</v>
      </c>
      <c r="J67" s="157" t="s">
        <v>18</v>
      </c>
      <c r="K67" s="295"/>
      <c r="L67" s="157"/>
      <c r="M67" s="193"/>
      <c r="N67" s="186"/>
      <c r="O67" s="191"/>
      <c r="P67" s="105"/>
      <c r="Q67" s="91"/>
      <c r="R67" s="103"/>
      <c r="S67" s="13"/>
      <c r="T67" s="103"/>
      <c r="U67" s="13"/>
      <c r="W67" s="91"/>
      <c r="Y67" s="118"/>
      <c r="Z67" s="157"/>
      <c r="AB67" s="118">
        <v>50000</v>
      </c>
      <c r="AC67" s="157" t="s">
        <v>18</v>
      </c>
    </row>
    <row r="68" spans="2:29" ht="3.75" customHeight="1" x14ac:dyDescent="0.2">
      <c r="B68" s="162"/>
      <c r="C68" s="161"/>
      <c r="D68" s="99"/>
      <c r="E68" s="171"/>
      <c r="F68" s="199"/>
      <c r="G68" s="133"/>
      <c r="H68" s="24"/>
      <c r="I68" s="92"/>
      <c r="J68" s="6"/>
      <c r="K68" s="92"/>
      <c r="L68" s="194"/>
      <c r="M68" s="195"/>
      <c r="N68" s="198"/>
      <c r="O68" s="190"/>
      <c r="P68" s="90"/>
      <c r="Q68" s="91"/>
      <c r="R68" s="103"/>
      <c r="S68" s="13"/>
      <c r="T68" s="103"/>
      <c r="U68" s="13"/>
      <c r="Y68" s="92"/>
      <c r="Z68" s="6"/>
      <c r="AB68" s="92"/>
      <c r="AC68" s="6"/>
    </row>
    <row r="69" spans="2:29" x14ac:dyDescent="0.2">
      <c r="B69" s="168" t="s">
        <v>8</v>
      </c>
      <c r="C69" s="18"/>
      <c r="D69" s="19" t="e">
        <f>SUM(#REF!)</f>
        <v>#REF!</v>
      </c>
      <c r="E69" s="20"/>
      <c r="F69" s="19">
        <f>SUM(F60:F68)</f>
        <v>0</v>
      </c>
      <c r="G69" s="21"/>
      <c r="H69" s="312"/>
      <c r="I69" s="19">
        <f>SUM(I60:I67)</f>
        <v>2096000</v>
      </c>
      <c r="J69" s="174"/>
      <c r="K69" s="19"/>
      <c r="L69" s="124"/>
      <c r="M69" s="23"/>
      <c r="O69" s="66"/>
      <c r="R69" s="19">
        <f>SUM(R67:R68)</f>
        <v>0</v>
      </c>
      <c r="T69" s="19">
        <f>SUM(T67:T68)</f>
        <v>0</v>
      </c>
      <c r="Y69" s="19">
        <f>SUM(Y60:Y67)</f>
        <v>0</v>
      </c>
      <c r="Z69" s="174"/>
      <c r="AB69" s="19">
        <f>SUM(AB60:AB67)</f>
        <v>1240000</v>
      </c>
      <c r="AC69" s="174"/>
    </row>
    <row r="70" spans="2:29" ht="6" customHeight="1" x14ac:dyDescent="0.2">
      <c r="B70" s="168"/>
      <c r="C70" s="18"/>
      <c r="D70" s="17"/>
      <c r="E70" s="21"/>
      <c r="F70" s="22"/>
      <c r="G70" s="21"/>
      <c r="H70" s="21"/>
      <c r="I70" s="22"/>
      <c r="J70" s="59"/>
      <c r="K70" s="22"/>
      <c r="L70" s="124"/>
      <c r="M70" s="22"/>
      <c r="Y70" s="22"/>
      <c r="Z70" s="59"/>
      <c r="AB70" s="22"/>
      <c r="AC70" s="59"/>
    </row>
    <row r="71" spans="2:29" x14ac:dyDescent="0.2">
      <c r="B71" s="168" t="s">
        <v>9</v>
      </c>
      <c r="C71" s="18"/>
      <c r="D71" s="23" t="e">
        <f>D69+D57+D47+SUM(D12:D14)</f>
        <v>#REF!</v>
      </c>
      <c r="E71" s="8"/>
      <c r="F71" s="23">
        <f>F69+F57+F47</f>
        <v>90177625</v>
      </c>
      <c r="G71" s="8"/>
      <c r="H71" s="8"/>
      <c r="I71" s="23">
        <f>I69+I57+I47</f>
        <v>70216762</v>
      </c>
      <c r="J71" s="6"/>
      <c r="K71" s="23"/>
      <c r="L71" s="124"/>
      <c r="M71" s="23"/>
      <c r="O71" s="76"/>
      <c r="R71" s="23">
        <f>R69+R57+R47</f>
        <v>0</v>
      </c>
      <c r="T71" s="23">
        <f>T69+T57+T47</f>
        <v>0</v>
      </c>
      <c r="Y71" s="23">
        <f>Y69+Y57+Y47</f>
        <v>60194438</v>
      </c>
      <c r="Z71" s="6"/>
      <c r="AB71" s="23">
        <f>AB69+AB57+AB47</f>
        <v>76665303</v>
      </c>
      <c r="AC71" s="6"/>
    </row>
    <row r="72" spans="2:29" ht="6.75" customHeight="1" x14ac:dyDescent="0.2">
      <c r="B72" s="168"/>
      <c r="C72" s="5"/>
      <c r="D72" s="4"/>
      <c r="E72" s="24"/>
      <c r="F72" s="17"/>
      <c r="G72" s="8"/>
      <c r="H72" s="24"/>
      <c r="I72" s="17"/>
      <c r="J72" s="6"/>
      <c r="K72" s="17"/>
      <c r="M72" s="17"/>
      <c r="R72" s="85"/>
      <c r="T72" s="85"/>
      <c r="Y72" s="17"/>
      <c r="Z72" s="6"/>
      <c r="AB72" s="17"/>
      <c r="AC72" s="6"/>
    </row>
    <row r="73" spans="2:29" x14ac:dyDescent="0.2">
      <c r="B73" s="166" t="s">
        <v>10</v>
      </c>
      <c r="C73" s="5"/>
      <c r="D73" s="23" t="e">
        <f>D71+D9+SUM(D12:D14)</f>
        <v>#REF!</v>
      </c>
      <c r="E73" s="24"/>
      <c r="F73" s="23">
        <f>F71+F9</f>
        <v>8509622246</v>
      </c>
      <c r="G73" s="8"/>
      <c r="H73" s="24"/>
      <c r="I73" s="23">
        <f>I71+I9</f>
        <v>8489661383</v>
      </c>
      <c r="J73" s="6"/>
      <c r="K73" s="23"/>
      <c r="M73" s="23"/>
      <c r="O73" s="76"/>
      <c r="R73" s="23">
        <f>R71+R9</f>
        <v>0</v>
      </c>
      <c r="T73" s="23">
        <f>T71+T9</f>
        <v>0</v>
      </c>
      <c r="Y73" s="23">
        <f>Y71+Y9</f>
        <v>8479639059</v>
      </c>
      <c r="Z73" s="6"/>
      <c r="AB73" s="23">
        <f>AB71+AB9</f>
        <v>8496109924</v>
      </c>
      <c r="AC73" s="6"/>
    </row>
    <row r="74" spans="2:29" ht="6.75" customHeight="1" x14ac:dyDescent="0.2">
      <c r="B74" s="169"/>
      <c r="C74" s="12"/>
      <c r="D74" s="25"/>
      <c r="E74" s="8"/>
      <c r="F74" s="7"/>
      <c r="G74" s="8"/>
      <c r="H74" s="8"/>
      <c r="I74" s="7"/>
      <c r="J74" s="8"/>
      <c r="K74" s="7"/>
      <c r="M74" s="7"/>
      <c r="Y74" s="7"/>
      <c r="Z74" s="8"/>
      <c r="AB74" s="7"/>
      <c r="AC74" s="8"/>
    </row>
    <row r="75" spans="2:29" ht="6" customHeight="1" x14ac:dyDescent="0.2">
      <c r="B75" s="170"/>
      <c r="C75" s="12"/>
      <c r="D75" s="68"/>
      <c r="E75" s="67"/>
      <c r="F75" s="68"/>
      <c r="G75" s="8"/>
      <c r="H75" s="8"/>
      <c r="I75" s="68"/>
      <c r="J75" s="67"/>
      <c r="K75" s="68"/>
      <c r="L75" s="69"/>
      <c r="M75" s="68"/>
      <c r="Y75" s="68"/>
      <c r="Z75" s="67"/>
      <c r="AB75" s="68"/>
      <c r="AC75" s="67"/>
    </row>
    <row r="76" spans="2:29" ht="7.9" customHeight="1" thickBot="1" x14ac:dyDescent="0.25">
      <c r="B76" s="115"/>
      <c r="C76" s="26"/>
      <c r="D76" s="7"/>
      <c r="E76" s="8"/>
      <c r="F76" s="7"/>
      <c r="G76" s="116"/>
      <c r="H76" s="116"/>
      <c r="I76" s="7"/>
      <c r="J76" s="8"/>
      <c r="K76" s="7"/>
      <c r="M76" s="7"/>
      <c r="R76" s="7"/>
      <c r="S76" s="7"/>
      <c r="T76" s="7"/>
      <c r="U76" s="7"/>
      <c r="Y76" s="7"/>
      <c r="Z76" s="8"/>
      <c r="AB76" s="7"/>
      <c r="AC76" s="8"/>
    </row>
    <row r="77" spans="2:29" ht="17.45" customHeight="1" thickBot="1" x14ac:dyDescent="0.25">
      <c r="B77" s="178" t="s">
        <v>26</v>
      </c>
      <c r="C77" s="26"/>
      <c r="D77" s="7"/>
      <c r="E77" s="8"/>
      <c r="F77" s="7"/>
      <c r="G77" s="116"/>
      <c r="H77" s="116"/>
      <c r="I77" s="7"/>
      <c r="J77" s="8"/>
      <c r="K77" s="7"/>
      <c r="M77" s="7"/>
      <c r="R77" s="7"/>
      <c r="S77" s="7"/>
      <c r="T77" s="7"/>
      <c r="U77" s="7"/>
      <c r="Y77" s="7"/>
      <c r="Z77" s="8"/>
      <c r="AB77" s="7"/>
      <c r="AC77" s="8"/>
    </row>
    <row r="78" spans="2:29" ht="12.75" customHeight="1" x14ac:dyDescent="0.2">
      <c r="B78" s="123" t="s">
        <v>73</v>
      </c>
      <c r="C78" s="26"/>
      <c r="D78" s="106"/>
      <c r="E78" s="175"/>
      <c r="F78" s="106">
        <v>246616051</v>
      </c>
      <c r="G78" s="292" t="s">
        <v>14</v>
      </c>
      <c r="H78" s="8"/>
      <c r="I78" s="106">
        <v>161222806</v>
      </c>
      <c r="J78" s="292" t="s">
        <v>14</v>
      </c>
      <c r="K78" s="296"/>
      <c r="L78" s="138"/>
      <c r="M78" s="97"/>
      <c r="N78" s="138"/>
      <c r="O78" s="107"/>
      <c r="P78" s="108"/>
      <c r="Q78" s="91"/>
      <c r="R78" s="97"/>
      <c r="S78" s="50"/>
      <c r="T78" s="97"/>
      <c r="U78" s="7"/>
      <c r="Y78" s="106">
        <v>280037956</v>
      </c>
      <c r="Z78" s="292" t="s">
        <v>14</v>
      </c>
      <c r="AB78" s="106">
        <v>190947111</v>
      </c>
      <c r="AC78" s="292" t="s">
        <v>14</v>
      </c>
    </row>
    <row r="79" spans="2:29" ht="12.75" customHeight="1" x14ac:dyDescent="0.2">
      <c r="B79" s="162" t="s">
        <v>74</v>
      </c>
      <c r="C79" s="26"/>
      <c r="D79" s="109"/>
      <c r="E79" s="171"/>
      <c r="F79" s="109">
        <v>12695525</v>
      </c>
      <c r="G79" s="149" t="s">
        <v>14</v>
      </c>
      <c r="H79" s="8"/>
      <c r="I79" s="109"/>
      <c r="J79" s="149"/>
      <c r="K79" s="210"/>
      <c r="L79" s="149"/>
      <c r="M79" s="99"/>
      <c r="N79" s="149"/>
      <c r="O79" s="110"/>
      <c r="P79" s="96"/>
      <c r="Q79" s="91"/>
      <c r="R79" s="99"/>
      <c r="S79" s="3"/>
      <c r="T79" s="99"/>
      <c r="U79" s="7"/>
      <c r="Y79" s="109"/>
      <c r="Z79" s="149"/>
      <c r="AB79" s="109"/>
      <c r="AC79" s="149"/>
    </row>
    <row r="80" spans="2:29" ht="12.75" customHeight="1" x14ac:dyDescent="0.2">
      <c r="B80" s="162" t="s">
        <v>75</v>
      </c>
      <c r="C80" s="26"/>
      <c r="D80" s="109"/>
      <c r="E80" s="8"/>
      <c r="F80" s="109">
        <v>166074644</v>
      </c>
      <c r="G80" s="149" t="s">
        <v>18</v>
      </c>
      <c r="H80" s="8"/>
      <c r="I80" s="109">
        <v>35507366</v>
      </c>
      <c r="J80" s="149" t="s">
        <v>18</v>
      </c>
      <c r="K80" s="210"/>
      <c r="L80" s="149"/>
      <c r="M80" s="99"/>
      <c r="N80" s="149"/>
      <c r="O80" s="111"/>
      <c r="P80" s="112"/>
      <c r="Q80" s="91"/>
      <c r="R80" s="99"/>
      <c r="S80" s="3"/>
      <c r="T80" s="99"/>
      <c r="U80" s="7"/>
      <c r="Y80" s="109"/>
      <c r="Z80" s="149"/>
      <c r="AB80" s="109"/>
      <c r="AC80" s="149"/>
    </row>
    <row r="81" spans="2:29" ht="12.75" customHeight="1" x14ac:dyDescent="0.2">
      <c r="B81" s="162"/>
      <c r="C81" s="26"/>
      <c r="D81" s="109"/>
      <c r="E81" s="8"/>
      <c r="F81" s="109"/>
      <c r="G81" s="149"/>
      <c r="H81" s="8"/>
      <c r="I81" s="109"/>
      <c r="J81" s="149"/>
      <c r="K81" s="210"/>
      <c r="L81" s="149"/>
      <c r="M81" s="99"/>
      <c r="N81" s="149"/>
      <c r="O81" s="111"/>
      <c r="P81" s="112"/>
      <c r="Q81" s="91"/>
      <c r="R81" s="99"/>
      <c r="S81" s="3"/>
      <c r="T81" s="99"/>
      <c r="U81" s="7"/>
      <c r="Y81" s="109"/>
      <c r="Z81" s="149"/>
      <c r="AB81" s="109"/>
      <c r="AC81" s="149"/>
    </row>
    <row r="82" spans="2:29" ht="12.75" customHeight="1" x14ac:dyDescent="0.2">
      <c r="B82" s="162" t="s">
        <v>76</v>
      </c>
      <c r="C82" s="26"/>
      <c r="D82" s="109"/>
      <c r="E82" s="8"/>
      <c r="F82" s="109">
        <v>3612004</v>
      </c>
      <c r="G82" s="149" t="s">
        <v>14</v>
      </c>
      <c r="H82" s="8"/>
      <c r="I82" s="109">
        <v>10054303</v>
      </c>
      <c r="J82" s="149" t="s">
        <v>14</v>
      </c>
      <c r="K82" s="210"/>
      <c r="L82" s="149"/>
      <c r="M82" s="99"/>
      <c r="N82" s="149"/>
      <c r="O82" s="111"/>
      <c r="P82" s="112"/>
      <c r="Q82" s="91"/>
      <c r="R82" s="99"/>
      <c r="S82" s="3"/>
      <c r="T82" s="99"/>
      <c r="U82" s="7"/>
      <c r="Y82" s="109">
        <v>3612004</v>
      </c>
      <c r="Z82" s="149" t="s">
        <v>14</v>
      </c>
      <c r="AB82" s="109">
        <v>8443728</v>
      </c>
      <c r="AC82" s="292" t="s">
        <v>14</v>
      </c>
    </row>
    <row r="83" spans="2:29" ht="12.75" customHeight="1" x14ac:dyDescent="0.2">
      <c r="B83" s="162" t="s">
        <v>77</v>
      </c>
      <c r="C83" s="26"/>
      <c r="D83" s="109"/>
      <c r="E83" s="8"/>
      <c r="F83" s="109">
        <v>9627160</v>
      </c>
      <c r="G83" s="149" t="s">
        <v>18</v>
      </c>
      <c r="H83" s="8"/>
      <c r="I83" s="109">
        <v>491890</v>
      </c>
      <c r="J83" s="149" t="s">
        <v>18</v>
      </c>
      <c r="K83" s="210"/>
      <c r="L83" s="149"/>
      <c r="M83" s="99"/>
      <c r="N83" s="149"/>
      <c r="O83" s="111"/>
      <c r="P83" s="112"/>
      <c r="Q83" s="91"/>
      <c r="R83" s="99"/>
      <c r="S83" s="99"/>
      <c r="T83" s="99"/>
      <c r="U83" s="7"/>
      <c r="Y83" s="109">
        <v>7000000</v>
      </c>
      <c r="Z83" s="149" t="s">
        <v>18</v>
      </c>
      <c r="AB83" s="109">
        <v>1610575</v>
      </c>
      <c r="AC83" s="149" t="s">
        <v>18</v>
      </c>
    </row>
    <row r="84" spans="2:29" ht="12.75" customHeight="1" x14ac:dyDescent="0.2">
      <c r="B84" s="162"/>
      <c r="C84" s="26"/>
      <c r="D84" s="109"/>
      <c r="E84" s="8"/>
      <c r="F84" s="109"/>
      <c r="G84" s="149"/>
      <c r="H84" s="8"/>
      <c r="I84" s="109"/>
      <c r="J84" s="149"/>
      <c r="K84" s="210"/>
      <c r="L84" s="149"/>
      <c r="M84" s="99"/>
      <c r="N84" s="149"/>
      <c r="O84" s="111"/>
      <c r="P84" s="112"/>
      <c r="Q84" s="91"/>
      <c r="R84" s="99"/>
      <c r="S84" s="99"/>
      <c r="T84" s="99"/>
      <c r="U84" s="7"/>
      <c r="Y84" s="109"/>
      <c r="Z84" s="149"/>
      <c r="AB84" s="109"/>
      <c r="AC84" s="149"/>
    </row>
    <row r="85" spans="2:29" ht="12.75" customHeight="1" x14ac:dyDescent="0.2">
      <c r="B85" s="162" t="s">
        <v>125</v>
      </c>
      <c r="C85" s="26"/>
      <c r="D85" s="109"/>
      <c r="E85" s="8"/>
      <c r="F85" s="109">
        <v>0</v>
      </c>
      <c r="G85" s="149"/>
      <c r="H85" s="8"/>
      <c r="I85" s="109">
        <v>28042955</v>
      </c>
      <c r="J85" s="149" t="s">
        <v>14</v>
      </c>
      <c r="K85" s="210"/>
      <c r="L85" s="149"/>
      <c r="M85" s="99"/>
      <c r="N85" s="149"/>
      <c r="O85" s="111"/>
      <c r="P85" s="112"/>
      <c r="Q85" s="91"/>
      <c r="R85" s="114"/>
      <c r="S85" s="99"/>
      <c r="T85" s="99"/>
      <c r="U85" s="7"/>
      <c r="Y85" s="109">
        <v>15000000</v>
      </c>
      <c r="Z85" s="149" t="s">
        <v>14</v>
      </c>
      <c r="AB85" s="109">
        <v>21032217</v>
      </c>
      <c r="AC85" s="149" t="s">
        <v>14</v>
      </c>
    </row>
    <row r="86" spans="2:29" ht="12.75" customHeight="1" x14ac:dyDescent="0.2">
      <c r="B86" s="162" t="s">
        <v>78</v>
      </c>
      <c r="C86" s="26"/>
      <c r="D86" s="109"/>
      <c r="E86" s="8"/>
      <c r="F86" s="109">
        <v>35265796</v>
      </c>
      <c r="G86" s="149" t="s">
        <v>18</v>
      </c>
      <c r="H86" s="8"/>
      <c r="I86" s="109">
        <v>26665163</v>
      </c>
      <c r="J86" s="149" t="s">
        <v>18</v>
      </c>
      <c r="K86" s="210"/>
      <c r="L86" s="149"/>
      <c r="M86" s="99"/>
      <c r="N86" s="149"/>
      <c r="O86" s="111"/>
      <c r="P86" s="112"/>
      <c r="Q86" s="91"/>
      <c r="R86" s="114"/>
      <c r="S86" s="99"/>
      <c r="T86" s="99"/>
      <c r="U86" s="7"/>
      <c r="Y86" s="109"/>
      <c r="Z86" s="149"/>
      <c r="AB86" s="109">
        <v>7010739</v>
      </c>
      <c r="AC86" s="149" t="s">
        <v>18</v>
      </c>
    </row>
    <row r="87" spans="2:29" ht="12.75" customHeight="1" x14ac:dyDescent="0.2">
      <c r="B87" s="162" t="s">
        <v>166</v>
      </c>
      <c r="C87" s="26"/>
      <c r="D87" s="109"/>
      <c r="E87" s="8"/>
      <c r="F87" s="109"/>
      <c r="G87" s="149"/>
      <c r="H87" s="8"/>
      <c r="I87" s="109"/>
      <c r="J87" s="149"/>
      <c r="K87" s="210"/>
      <c r="L87" s="149"/>
      <c r="M87" s="99"/>
      <c r="N87" s="149"/>
      <c r="O87" s="111"/>
      <c r="P87" s="112"/>
      <c r="Q87" s="91"/>
      <c r="R87" s="114"/>
      <c r="S87" s="99"/>
      <c r="T87" s="99"/>
      <c r="U87" s="7"/>
      <c r="Y87" s="109"/>
      <c r="Z87" s="149"/>
      <c r="AB87" s="109">
        <v>17242627</v>
      </c>
      <c r="AC87" s="149" t="s">
        <v>18</v>
      </c>
    </row>
    <row r="88" spans="2:29" ht="12.75" customHeight="1" x14ac:dyDescent="0.2">
      <c r="B88" s="162" t="s">
        <v>34</v>
      </c>
      <c r="C88" s="26"/>
      <c r="D88" s="109"/>
      <c r="E88" s="8"/>
      <c r="F88" s="109">
        <v>20337256</v>
      </c>
      <c r="G88" s="149" t="s">
        <v>14</v>
      </c>
      <c r="H88" s="8"/>
      <c r="I88" s="109">
        <v>71470927</v>
      </c>
      <c r="J88" s="149" t="s">
        <v>14</v>
      </c>
      <c r="K88" s="210"/>
      <c r="L88" s="149"/>
      <c r="M88" s="99"/>
      <c r="N88" s="149"/>
      <c r="O88" s="111"/>
      <c r="P88" s="112"/>
      <c r="Q88" s="91"/>
      <c r="R88" s="114"/>
      <c r="S88" s="99"/>
      <c r="T88" s="99"/>
      <c r="U88" s="7"/>
      <c r="Y88" s="109">
        <v>18594062</v>
      </c>
      <c r="Z88" s="149" t="s">
        <v>14</v>
      </c>
      <c r="AB88" s="109">
        <v>18594062</v>
      </c>
      <c r="AC88" s="149" t="s">
        <v>14</v>
      </c>
    </row>
    <row r="89" spans="2:29" ht="12.75" customHeight="1" x14ac:dyDescent="0.2">
      <c r="B89" s="162" t="s">
        <v>34</v>
      </c>
      <c r="C89" s="26"/>
      <c r="D89" s="109"/>
      <c r="E89" s="8"/>
      <c r="F89" s="109"/>
      <c r="G89" s="149"/>
      <c r="H89" s="8"/>
      <c r="I89" s="109"/>
      <c r="J89" s="149"/>
      <c r="K89" s="210"/>
      <c r="L89" s="149"/>
      <c r="M89" s="99"/>
      <c r="N89" s="149"/>
      <c r="O89" s="111"/>
      <c r="P89" s="112"/>
      <c r="Q89" s="91"/>
      <c r="R89" s="114"/>
      <c r="S89" s="99"/>
      <c r="T89" s="99"/>
      <c r="U89" s="7"/>
      <c r="Y89" s="109"/>
      <c r="Z89" s="149"/>
      <c r="AB89" s="109">
        <v>27891094</v>
      </c>
      <c r="AC89" s="149" t="s">
        <v>18</v>
      </c>
    </row>
    <row r="90" spans="2:29" ht="12.75" customHeight="1" x14ac:dyDescent="0.2">
      <c r="B90" s="162" t="s">
        <v>37</v>
      </c>
      <c r="C90" s="26"/>
      <c r="D90" s="109"/>
      <c r="E90" s="8"/>
      <c r="F90" s="109"/>
      <c r="G90" s="149"/>
      <c r="H90" s="8"/>
      <c r="I90" s="109">
        <v>28725195</v>
      </c>
      <c r="J90" s="149" t="s">
        <v>14</v>
      </c>
      <c r="K90" s="210"/>
      <c r="L90" s="149"/>
      <c r="M90" s="99"/>
      <c r="N90" s="149"/>
      <c r="O90" s="111"/>
      <c r="P90" s="112"/>
      <c r="Q90" s="91"/>
      <c r="R90" s="114"/>
      <c r="S90" s="99"/>
      <c r="T90" s="99"/>
      <c r="U90" s="7"/>
      <c r="Y90" s="109"/>
      <c r="Z90" s="149"/>
      <c r="AB90" s="109"/>
      <c r="AC90" s="149"/>
    </row>
    <row r="91" spans="2:29" ht="12.75" customHeight="1" x14ac:dyDescent="0.2">
      <c r="B91" s="123"/>
      <c r="C91" s="26"/>
      <c r="D91" s="210"/>
      <c r="E91" s="8"/>
      <c r="F91" s="109"/>
      <c r="G91" s="149"/>
      <c r="H91" s="8"/>
      <c r="I91" s="109"/>
      <c r="J91" s="149"/>
      <c r="K91" s="210"/>
      <c r="L91" s="149"/>
      <c r="M91" s="99"/>
      <c r="N91" s="149"/>
      <c r="O91" s="111"/>
      <c r="P91" s="112"/>
      <c r="Q91" s="91"/>
      <c r="R91" s="114"/>
      <c r="S91" s="99"/>
      <c r="T91" s="99"/>
      <c r="U91" s="7"/>
      <c r="Y91" s="109"/>
      <c r="Z91" s="149"/>
      <c r="AB91" s="109"/>
      <c r="AC91" s="149"/>
    </row>
    <row r="92" spans="2:29" ht="12.75" customHeight="1" x14ac:dyDescent="0.2">
      <c r="B92" s="164" t="s">
        <v>126</v>
      </c>
      <c r="C92" s="158"/>
      <c r="D92" s="99"/>
      <c r="E92" s="153"/>
      <c r="F92" s="176">
        <v>0</v>
      </c>
      <c r="G92" s="297"/>
      <c r="H92" s="154"/>
      <c r="I92" s="176">
        <v>1340240</v>
      </c>
      <c r="J92" s="149" t="s">
        <v>14</v>
      </c>
      <c r="K92" s="210"/>
      <c r="L92" s="149"/>
      <c r="M92" s="99"/>
      <c r="N92" s="149"/>
      <c r="O92" s="102"/>
      <c r="P92" s="90"/>
      <c r="Q92" s="91"/>
      <c r="R92" s="101"/>
      <c r="S92" s="11"/>
      <c r="T92" s="101"/>
      <c r="U92" s="11"/>
      <c r="Y92" s="176"/>
      <c r="Z92" s="297"/>
      <c r="AB92" s="176">
        <v>1227599</v>
      </c>
      <c r="AC92" s="292" t="s">
        <v>14</v>
      </c>
    </row>
    <row r="93" spans="2:29" ht="12.75" customHeight="1" x14ac:dyDescent="0.2">
      <c r="B93" s="164" t="s">
        <v>127</v>
      </c>
      <c r="C93" s="158"/>
      <c r="D93" s="99"/>
      <c r="E93" s="153"/>
      <c r="F93" s="209"/>
      <c r="G93" s="298"/>
      <c r="H93" s="154"/>
      <c r="I93" s="209">
        <v>431494</v>
      </c>
      <c r="J93" s="149" t="s">
        <v>18</v>
      </c>
      <c r="K93" s="127"/>
      <c r="L93" s="181"/>
      <c r="M93" s="103"/>
      <c r="N93" s="181"/>
      <c r="O93" s="102"/>
      <c r="P93" s="90"/>
      <c r="Q93" s="91"/>
      <c r="R93" s="101"/>
      <c r="S93" s="11"/>
      <c r="T93" s="101"/>
      <c r="U93" s="11"/>
      <c r="Y93" s="209"/>
      <c r="Z93" s="298"/>
      <c r="AB93" s="209">
        <v>223588</v>
      </c>
      <c r="AC93" s="147" t="s">
        <v>18</v>
      </c>
    </row>
    <row r="94" spans="2:29" ht="12.75" customHeight="1" x14ac:dyDescent="0.2">
      <c r="B94" s="164"/>
      <c r="C94" s="158"/>
      <c r="D94" s="99"/>
      <c r="E94" s="153"/>
      <c r="F94" s="209"/>
      <c r="G94" s="298"/>
      <c r="H94" s="154"/>
      <c r="I94" s="209"/>
      <c r="J94" s="298"/>
      <c r="K94" s="127"/>
      <c r="L94" s="181"/>
      <c r="M94" s="103"/>
      <c r="N94" s="181"/>
      <c r="O94" s="102"/>
      <c r="P94" s="90"/>
      <c r="Q94" s="91"/>
      <c r="R94" s="101"/>
      <c r="S94" s="11"/>
      <c r="T94" s="101"/>
      <c r="U94" s="11"/>
      <c r="Y94" s="209"/>
      <c r="Z94" s="298"/>
      <c r="AB94" s="209"/>
      <c r="AC94" s="147"/>
    </row>
    <row r="95" spans="2:29" ht="12.75" customHeight="1" x14ac:dyDescent="0.2">
      <c r="B95" s="164" t="s">
        <v>45</v>
      </c>
      <c r="C95" s="158"/>
      <c r="D95" s="99"/>
      <c r="E95" s="153"/>
      <c r="F95" s="209">
        <v>286500</v>
      </c>
      <c r="G95" s="298" t="s">
        <v>14</v>
      </c>
      <c r="H95" s="154"/>
      <c r="I95" s="209"/>
      <c r="J95" s="298"/>
      <c r="K95" s="127"/>
      <c r="L95" s="181"/>
      <c r="M95" s="103"/>
      <c r="N95" s="181"/>
      <c r="O95" s="102"/>
      <c r="P95" s="90"/>
      <c r="Q95" s="91"/>
      <c r="R95" s="101"/>
      <c r="S95" s="11"/>
      <c r="T95" s="101"/>
      <c r="U95" s="11"/>
      <c r="Y95" s="209"/>
      <c r="Z95" s="298"/>
      <c r="AB95" s="209"/>
      <c r="AC95" s="149"/>
    </row>
    <row r="96" spans="2:29" ht="12.75" customHeight="1" x14ac:dyDescent="0.2">
      <c r="B96" s="164" t="s">
        <v>46</v>
      </c>
      <c r="C96" s="158"/>
      <c r="D96" s="99"/>
      <c r="E96" s="153"/>
      <c r="F96" s="209">
        <v>0</v>
      </c>
      <c r="G96" s="298"/>
      <c r="H96" s="154"/>
      <c r="I96" s="209"/>
      <c r="J96" s="298"/>
      <c r="K96" s="127"/>
      <c r="L96" s="181"/>
      <c r="M96" s="103"/>
      <c r="N96" s="181"/>
      <c r="O96" s="102"/>
      <c r="P96" s="90"/>
      <c r="Q96" s="91"/>
      <c r="R96" s="101"/>
      <c r="S96" s="11"/>
      <c r="T96" s="101"/>
      <c r="U96" s="11"/>
      <c r="Y96" s="209"/>
      <c r="Z96" s="298"/>
      <c r="AB96" s="209"/>
      <c r="AC96" s="298"/>
    </row>
    <row r="97" spans="2:29" ht="12.75" customHeight="1" x14ac:dyDescent="0.2">
      <c r="B97" s="164" t="s">
        <v>35</v>
      </c>
      <c r="C97" s="158"/>
      <c r="D97" s="99"/>
      <c r="E97" s="153"/>
      <c r="F97" s="209">
        <v>156929</v>
      </c>
      <c r="G97" s="298" t="s">
        <v>14</v>
      </c>
      <c r="H97" s="154"/>
      <c r="I97" s="209">
        <v>551492</v>
      </c>
      <c r="J97" s="298" t="s">
        <v>14</v>
      </c>
      <c r="K97" s="127"/>
      <c r="L97" s="181"/>
      <c r="M97" s="103"/>
      <c r="N97" s="181"/>
      <c r="O97" s="102"/>
      <c r="P97" s="90"/>
      <c r="Q97" s="91"/>
      <c r="R97" s="101"/>
      <c r="S97" s="11"/>
      <c r="T97" s="101"/>
      <c r="U97" s="11"/>
      <c r="Y97" s="209">
        <v>143478</v>
      </c>
      <c r="Z97" s="298" t="s">
        <v>14</v>
      </c>
      <c r="AB97" s="209">
        <v>143478</v>
      </c>
      <c r="AC97" s="298" t="s">
        <v>14</v>
      </c>
    </row>
    <row r="98" spans="2:29" ht="12.75" customHeight="1" x14ac:dyDescent="0.2">
      <c r="B98" s="164" t="s">
        <v>35</v>
      </c>
      <c r="C98" s="158"/>
      <c r="D98" s="99"/>
      <c r="E98" s="153"/>
      <c r="F98" s="209"/>
      <c r="G98" s="298"/>
      <c r="H98" s="154"/>
      <c r="I98" s="209"/>
      <c r="J98" s="298"/>
      <c r="K98" s="127"/>
      <c r="L98" s="181"/>
      <c r="M98" s="103"/>
      <c r="N98" s="181"/>
      <c r="O98" s="102"/>
      <c r="P98" s="90"/>
      <c r="Q98" s="91"/>
      <c r="R98" s="101"/>
      <c r="S98" s="11"/>
      <c r="T98" s="101"/>
      <c r="U98" s="11"/>
      <c r="Y98" s="209"/>
      <c r="Z98" s="298"/>
      <c r="AB98" s="209">
        <v>215216</v>
      </c>
      <c r="AC98" s="298" t="s">
        <v>18</v>
      </c>
    </row>
    <row r="99" spans="2:29" ht="12.75" customHeight="1" x14ac:dyDescent="0.2">
      <c r="B99" s="164" t="s">
        <v>36</v>
      </c>
      <c r="C99" s="158"/>
      <c r="D99" s="99"/>
      <c r="E99" s="153"/>
      <c r="F99" s="177"/>
      <c r="G99" s="299"/>
      <c r="H99" s="154"/>
      <c r="I99" s="177">
        <v>155235</v>
      </c>
      <c r="J99" s="299" t="s">
        <v>14</v>
      </c>
      <c r="K99" s="295"/>
      <c r="L99" s="157"/>
      <c r="M99" s="94"/>
      <c r="N99" s="157"/>
      <c r="O99" s="102"/>
      <c r="P99" s="90"/>
      <c r="Q99" s="91"/>
      <c r="R99" s="101"/>
      <c r="S99" s="11"/>
      <c r="T99" s="101"/>
      <c r="U99" s="11"/>
      <c r="Y99" s="177"/>
      <c r="Z99" s="299"/>
      <c r="AB99" s="177"/>
      <c r="AC99" s="299"/>
    </row>
    <row r="100" spans="2:29" ht="14.45" customHeight="1" x14ac:dyDescent="0.2">
      <c r="B100" s="166" t="s">
        <v>27</v>
      </c>
      <c r="C100" s="26"/>
      <c r="D100" s="117"/>
      <c r="E100" s="8"/>
      <c r="F100" s="152">
        <f>SUM(F78:F99)</f>
        <v>494671865</v>
      </c>
      <c r="G100" s="317"/>
      <c r="H100" s="272"/>
      <c r="I100" s="152">
        <f>SUM(I78:I99)</f>
        <v>364659066</v>
      </c>
      <c r="J100" s="289"/>
      <c r="K100" s="230"/>
      <c r="L100" s="197"/>
      <c r="M100" s="152"/>
      <c r="N100" s="196"/>
      <c r="O100" s="111"/>
      <c r="P100" s="112"/>
      <c r="Q100" s="91"/>
      <c r="R100" s="113"/>
      <c r="S100" s="99"/>
      <c r="T100" s="88"/>
      <c r="U100" s="7"/>
      <c r="Y100" s="152">
        <f>SUM(Y78:Y99)</f>
        <v>324387500</v>
      </c>
      <c r="Z100" s="289"/>
      <c r="AB100" s="19">
        <f>SUM(AB78:AB99)</f>
        <v>294582034</v>
      </c>
      <c r="AC100" s="442"/>
    </row>
    <row r="101" spans="2:29" ht="12.75" customHeight="1" x14ac:dyDescent="0.2">
      <c r="B101" s="14"/>
      <c r="C101" s="26"/>
      <c r="D101" s="271"/>
      <c r="E101" s="8"/>
      <c r="F101" s="7"/>
      <c r="G101" s="272"/>
      <c r="H101" s="272"/>
      <c r="I101" s="7"/>
      <c r="J101" s="8"/>
      <c r="K101" s="7"/>
      <c r="L101" s="8"/>
      <c r="M101" s="7"/>
      <c r="N101" s="273"/>
      <c r="O101" s="111"/>
      <c r="P101" s="112"/>
      <c r="Q101" s="91"/>
      <c r="R101" s="274"/>
      <c r="S101" s="271"/>
      <c r="T101" s="271"/>
      <c r="U101" s="7"/>
      <c r="Y101" s="7"/>
      <c r="Z101" s="8"/>
      <c r="AB101" s="7"/>
      <c r="AC101" s="8"/>
    </row>
    <row r="102" spans="2:29" ht="12.75" customHeight="1" x14ac:dyDescent="0.2">
      <c r="B102" s="14" t="s">
        <v>88</v>
      </c>
      <c r="C102" s="26"/>
      <c r="D102" s="271"/>
      <c r="E102" s="8"/>
      <c r="F102" s="7">
        <f>F100+F73</f>
        <v>9004294111</v>
      </c>
      <c r="G102" s="272"/>
      <c r="H102" s="272"/>
      <c r="I102" s="7">
        <f>I100+I73</f>
        <v>8854320449</v>
      </c>
      <c r="J102" s="8"/>
      <c r="K102" s="7"/>
      <c r="L102" s="8"/>
      <c r="M102" s="7"/>
      <c r="N102" s="273"/>
      <c r="O102" s="111"/>
      <c r="P102" s="112"/>
      <c r="Q102" s="91"/>
      <c r="R102" s="274"/>
      <c r="S102" s="271"/>
      <c r="T102" s="271"/>
      <c r="U102" s="7"/>
      <c r="Y102" s="7">
        <f>Y100+Y73</f>
        <v>8804026559</v>
      </c>
      <c r="Z102" s="8"/>
      <c r="AB102" s="7">
        <f>AB100+AB73</f>
        <v>8790691958</v>
      </c>
      <c r="AC102" s="8"/>
    </row>
    <row r="103" spans="2:29" ht="12.75" customHeight="1" x14ac:dyDescent="0.2">
      <c r="B103" s="14"/>
      <c r="C103" s="26"/>
      <c r="D103" s="271"/>
      <c r="E103" s="8"/>
      <c r="F103" s="7"/>
      <c r="G103" s="272"/>
      <c r="H103" s="272"/>
      <c r="I103" s="7"/>
      <c r="J103" s="8"/>
      <c r="K103" s="7"/>
      <c r="L103" s="8"/>
      <c r="M103" s="7"/>
      <c r="N103" s="273"/>
      <c r="O103" s="111"/>
      <c r="P103" s="112"/>
      <c r="Q103" s="91"/>
      <c r="R103" s="274"/>
      <c r="S103" s="271"/>
      <c r="T103" s="271"/>
      <c r="U103" s="7"/>
      <c r="Y103" s="7"/>
      <c r="Z103" s="8"/>
      <c r="AB103" s="7"/>
      <c r="AC103" s="8"/>
    </row>
    <row r="104" spans="2:29" x14ac:dyDescent="0.2">
      <c r="B104" s="27" t="s">
        <v>94</v>
      </c>
      <c r="C104" s="5"/>
      <c r="D104" s="7"/>
      <c r="E104" s="51"/>
      <c r="F104" s="7"/>
      <c r="G104" s="8"/>
      <c r="H104" s="8"/>
      <c r="I104" s="7"/>
      <c r="J104" s="8"/>
      <c r="K104" s="7"/>
      <c r="M104" s="7"/>
      <c r="N104" s="80"/>
      <c r="O104" s="80"/>
      <c r="P104" s="215"/>
      <c r="R104" s="7"/>
      <c r="S104" s="8"/>
      <c r="T104" s="7"/>
      <c r="U104" s="8"/>
      <c r="X104" s="237"/>
      <c r="AA104" s="237"/>
    </row>
    <row r="105" spans="2:29" x14ac:dyDescent="0.2">
      <c r="B105" s="226" t="s">
        <v>80</v>
      </c>
      <c r="C105" s="5"/>
      <c r="D105" s="7"/>
      <c r="E105" s="51"/>
      <c r="F105" s="136">
        <v>-758237</v>
      </c>
      <c r="G105" s="292" t="s">
        <v>14</v>
      </c>
      <c r="H105" s="8"/>
      <c r="I105" s="136"/>
      <c r="J105" s="292"/>
      <c r="K105" s="296"/>
      <c r="L105" s="138"/>
      <c r="M105" s="97"/>
      <c r="N105" s="138"/>
      <c r="O105" s="224"/>
      <c r="P105" s="108"/>
      <c r="Q105" s="225"/>
      <c r="R105" s="97"/>
      <c r="S105" s="50"/>
      <c r="T105" s="97"/>
      <c r="U105" s="50"/>
      <c r="V105" s="65"/>
      <c r="W105" s="65"/>
      <c r="X105" s="237"/>
      <c r="Y105" s="136"/>
      <c r="Z105" s="292"/>
      <c r="AA105" s="238"/>
      <c r="AB105" s="136"/>
      <c r="AC105" s="292"/>
    </row>
    <row r="106" spans="2:29" x14ac:dyDescent="0.2">
      <c r="B106" s="265" t="s">
        <v>81</v>
      </c>
      <c r="C106" s="5"/>
      <c r="D106" s="7"/>
      <c r="E106" s="51"/>
      <c r="F106" s="148">
        <v>-1402247</v>
      </c>
      <c r="G106" s="182" t="s">
        <v>14</v>
      </c>
      <c r="H106" s="8"/>
      <c r="I106" s="139">
        <v>-57316378</v>
      </c>
      <c r="J106" s="149" t="s">
        <v>14</v>
      </c>
      <c r="K106" s="294"/>
      <c r="L106" s="183"/>
      <c r="M106" s="92"/>
      <c r="N106" s="183"/>
      <c r="O106" s="102"/>
      <c r="P106" s="266"/>
      <c r="Q106" s="111"/>
      <c r="R106" s="92"/>
      <c r="S106" s="6"/>
      <c r="T106" s="92"/>
      <c r="U106" s="6"/>
      <c r="V106" s="80"/>
      <c r="W106" s="80"/>
      <c r="X106" s="237"/>
      <c r="Y106" s="139">
        <v>-57316378</v>
      </c>
      <c r="Z106" s="149" t="s">
        <v>14</v>
      </c>
      <c r="AA106" s="238"/>
      <c r="AB106" s="139">
        <v>-57316378</v>
      </c>
      <c r="AC106" s="149" t="s">
        <v>14</v>
      </c>
    </row>
    <row r="107" spans="2:29" x14ac:dyDescent="0.2">
      <c r="B107" s="265" t="s">
        <v>131</v>
      </c>
      <c r="C107" s="5"/>
      <c r="D107" s="7"/>
      <c r="E107" s="51"/>
      <c r="F107" s="148"/>
      <c r="G107" s="182"/>
      <c r="H107" s="8"/>
      <c r="I107" s="139"/>
      <c r="J107" s="149"/>
      <c r="K107" s="294"/>
      <c r="L107" s="183"/>
      <c r="M107" s="92"/>
      <c r="N107" s="183"/>
      <c r="O107" s="102"/>
      <c r="P107" s="266"/>
      <c r="Q107" s="111"/>
      <c r="R107" s="92"/>
      <c r="S107" s="6"/>
      <c r="T107" s="92"/>
      <c r="U107" s="6"/>
      <c r="V107" s="80"/>
      <c r="W107" s="80"/>
      <c r="X107" s="237"/>
      <c r="Y107" s="139">
        <v>-50000000</v>
      </c>
      <c r="Z107" s="149" t="s">
        <v>14</v>
      </c>
      <c r="AA107" s="238"/>
      <c r="AB107" s="139"/>
      <c r="AC107" s="149"/>
    </row>
    <row r="108" spans="2:29" x14ac:dyDescent="0.2">
      <c r="B108" s="265" t="s">
        <v>89</v>
      </c>
      <c r="C108" s="5"/>
      <c r="D108" s="7"/>
      <c r="E108" s="51"/>
      <c r="F108" s="148">
        <v>-10000000</v>
      </c>
      <c r="G108" s="182" t="s">
        <v>18</v>
      </c>
      <c r="H108" s="8"/>
      <c r="I108" s="109"/>
      <c r="J108" s="149"/>
      <c r="K108" s="294"/>
      <c r="L108" s="183"/>
      <c r="M108" s="92"/>
      <c r="N108" s="183"/>
      <c r="O108" s="102"/>
      <c r="P108" s="266"/>
      <c r="Q108" s="111"/>
      <c r="R108" s="92"/>
      <c r="S108" s="6"/>
      <c r="T108" s="92"/>
      <c r="U108" s="6"/>
      <c r="V108" s="80"/>
      <c r="W108" s="80"/>
      <c r="X108" s="237"/>
      <c r="Y108" s="139"/>
      <c r="Z108" s="149"/>
      <c r="AA108" s="238"/>
      <c r="AB108" s="139"/>
      <c r="AC108" s="149"/>
    </row>
    <row r="109" spans="2:29" x14ac:dyDescent="0.2">
      <c r="B109" s="227" t="s">
        <v>86</v>
      </c>
      <c r="C109" s="5"/>
      <c r="D109" s="7"/>
      <c r="E109" s="51"/>
      <c r="F109" s="267">
        <v>-29000000</v>
      </c>
      <c r="G109" s="157" t="s">
        <v>18</v>
      </c>
      <c r="H109" s="8"/>
      <c r="I109" s="325"/>
      <c r="J109" s="181"/>
      <c r="K109" s="300"/>
      <c r="L109" s="141"/>
      <c r="M109" s="94"/>
      <c r="N109" s="141"/>
      <c r="O109" s="95"/>
      <c r="P109" s="96"/>
      <c r="Q109" s="100"/>
      <c r="R109" s="223"/>
      <c r="S109" s="156"/>
      <c r="T109" s="223"/>
      <c r="U109" s="156"/>
      <c r="V109" s="76"/>
      <c r="W109" s="76"/>
      <c r="X109" s="237"/>
      <c r="Y109" s="139"/>
      <c r="Z109" s="149"/>
      <c r="AA109" s="238"/>
      <c r="AB109" s="139"/>
      <c r="AC109" s="149"/>
    </row>
    <row r="110" spans="2:29" x14ac:dyDescent="0.2">
      <c r="B110" s="269" t="s">
        <v>87</v>
      </c>
      <c r="C110" s="5"/>
      <c r="D110" s="7"/>
      <c r="E110" s="51"/>
      <c r="F110" s="268">
        <f>SUM(F105:F109)</f>
        <v>-41160484</v>
      </c>
      <c r="G110" s="316"/>
      <c r="H110" s="8"/>
      <c r="I110" s="326">
        <f>SUM(I106:I109)</f>
        <v>-57316378</v>
      </c>
      <c r="J110" s="289"/>
      <c r="K110" s="301">
        <f t="shared" ref="K110:W110" si="1">K105+K109</f>
        <v>0</v>
      </c>
      <c r="L110" s="64">
        <f t="shared" si="1"/>
        <v>0</v>
      </c>
      <c r="M110" s="187">
        <f t="shared" si="1"/>
        <v>0</v>
      </c>
      <c r="N110" s="188">
        <f t="shared" si="1"/>
        <v>0</v>
      </c>
      <c r="O110" s="185">
        <f t="shared" si="1"/>
        <v>0</v>
      </c>
      <c r="P110" s="83">
        <f t="shared" si="1"/>
        <v>0</v>
      </c>
      <c r="Q110">
        <f t="shared" si="1"/>
        <v>0</v>
      </c>
      <c r="R110" s="1">
        <f t="shared" si="1"/>
        <v>0</v>
      </c>
      <c r="S110" s="2">
        <f t="shared" si="1"/>
        <v>0</v>
      </c>
      <c r="T110" s="1">
        <f t="shared" si="1"/>
        <v>0</v>
      </c>
      <c r="U110" s="2">
        <f t="shared" si="1"/>
        <v>0</v>
      </c>
      <c r="V110">
        <f t="shared" si="1"/>
        <v>0</v>
      </c>
      <c r="W110">
        <f t="shared" si="1"/>
        <v>0</v>
      </c>
      <c r="X110" s="242"/>
      <c r="Y110" s="326">
        <f>SUM(Y106:Y109)</f>
        <v>-107316378</v>
      </c>
      <c r="Z110" s="157"/>
      <c r="AA110" s="237"/>
      <c r="AB110" s="326">
        <f>SUM(AB106:AB109)</f>
        <v>-57316378</v>
      </c>
      <c r="AC110" s="157"/>
    </row>
    <row r="111" spans="2:29" ht="12.75" customHeight="1" x14ac:dyDescent="0.2">
      <c r="B111" s="115"/>
      <c r="C111" s="26"/>
      <c r="D111" s="7"/>
      <c r="E111" s="8"/>
      <c r="F111" s="7"/>
      <c r="G111" s="116"/>
      <c r="H111" s="116"/>
      <c r="I111" s="7"/>
      <c r="J111" s="8"/>
      <c r="K111" s="7"/>
      <c r="M111" s="7"/>
      <c r="R111" s="7"/>
      <c r="S111" s="7"/>
      <c r="T111" s="7"/>
      <c r="U111" s="7"/>
      <c r="Y111" s="7"/>
      <c r="Z111" s="8"/>
      <c r="AB111" s="7"/>
      <c r="AC111" s="8"/>
    </row>
    <row r="112" spans="2:29" ht="13.5" thickBot="1" x14ac:dyDescent="0.25">
      <c r="B112" s="27" t="s">
        <v>11</v>
      </c>
      <c r="C112" s="12"/>
      <c r="D112" s="28" t="e">
        <f>D73-#REF!</f>
        <v>#REF!</v>
      </c>
      <c r="E112" s="29"/>
      <c r="F112" s="28">
        <f>F73+F100+F110</f>
        <v>8963133627</v>
      </c>
      <c r="G112" s="29"/>
      <c r="H112" s="8"/>
      <c r="I112" s="28">
        <f>I73+I100+I110</f>
        <v>8797004071</v>
      </c>
      <c r="J112" s="221" t="s">
        <v>47</v>
      </c>
      <c r="K112" s="28"/>
      <c r="L112" s="128"/>
      <c r="M112" s="28"/>
      <c r="O112" s="77"/>
      <c r="P112" s="84"/>
      <c r="R112" s="28"/>
      <c r="T112" s="28"/>
      <c r="Y112" s="28">
        <f>Y73+Y100+Y110</f>
        <v>8696710181</v>
      </c>
      <c r="Z112" s="87"/>
      <c r="AB112" s="28">
        <f>AB73+AB100+AB110</f>
        <v>8733375580</v>
      </c>
      <c r="AC112" s="446"/>
    </row>
    <row r="113" spans="2:32" ht="12.75" customHeight="1" thickTop="1" x14ac:dyDescent="0.2">
      <c r="B113" s="30"/>
      <c r="C113" s="12"/>
      <c r="D113" s="31"/>
      <c r="E113" s="29"/>
      <c r="F113" s="31"/>
      <c r="H113" s="80"/>
      <c r="I113" s="31"/>
      <c r="K113" s="31"/>
      <c r="M113" s="31"/>
      <c r="R113" s="87"/>
      <c r="T113" s="87"/>
      <c r="Y113" s="31"/>
      <c r="AA113" s="239"/>
      <c r="AB113" s="31"/>
      <c r="AD113" s="239"/>
      <c r="AE113" s="318"/>
    </row>
    <row r="114" spans="2:32" x14ac:dyDescent="0.2">
      <c r="B114" s="32" t="s">
        <v>24</v>
      </c>
      <c r="C114" s="12"/>
      <c r="D114" s="56"/>
      <c r="E114" s="29"/>
      <c r="F114" s="58">
        <v>0.15670000000000001</v>
      </c>
      <c r="H114" s="80"/>
      <c r="I114" s="207" t="s">
        <v>120</v>
      </c>
      <c r="K114" s="58"/>
      <c r="M114" s="58"/>
      <c r="R114" s="58"/>
      <c r="T114" s="58"/>
      <c r="Y114" s="207" t="s">
        <v>158</v>
      </c>
      <c r="AB114" s="58">
        <v>0.16120000000000001</v>
      </c>
    </row>
    <row r="115" spans="2:32" x14ac:dyDescent="0.2">
      <c r="B115" s="33" t="s">
        <v>12</v>
      </c>
      <c r="C115" s="34"/>
      <c r="D115" s="57"/>
      <c r="E115" s="35"/>
      <c r="F115" s="57">
        <v>5471</v>
      </c>
      <c r="H115" s="80"/>
      <c r="I115" s="57">
        <v>5659</v>
      </c>
      <c r="K115" s="57"/>
      <c r="M115" s="57"/>
      <c r="R115" s="57"/>
      <c r="T115" s="57"/>
      <c r="Y115" s="57">
        <v>5659</v>
      </c>
      <c r="AB115" s="57">
        <v>5471</v>
      </c>
      <c r="AC115" s="469" t="s">
        <v>111</v>
      </c>
      <c r="AF115" s="318"/>
    </row>
    <row r="116" spans="2:32" x14ac:dyDescent="0.2">
      <c r="B116" s="54" t="s">
        <v>20</v>
      </c>
      <c r="C116" s="36"/>
      <c r="D116" s="61" t="s">
        <v>19</v>
      </c>
      <c r="E116" s="60"/>
      <c r="F116" s="61" t="s">
        <v>19</v>
      </c>
      <c r="G116" s="62"/>
      <c r="H116" s="313"/>
      <c r="I116" s="327" t="s">
        <v>19</v>
      </c>
      <c r="K116" s="61"/>
      <c r="M116" s="61"/>
      <c r="R116" s="61" t="s">
        <v>19</v>
      </c>
      <c r="T116" s="61" t="s">
        <v>19</v>
      </c>
      <c r="Y116" s="327" t="s">
        <v>19</v>
      </c>
      <c r="AB116" s="327" t="s">
        <v>19</v>
      </c>
    </row>
    <row r="117" spans="2:32" ht="7.5" customHeight="1" x14ac:dyDescent="0.2">
      <c r="H117" s="80"/>
    </row>
    <row r="118" spans="2:32" x14ac:dyDescent="0.2">
      <c r="B118" s="63"/>
      <c r="F118" s="85"/>
      <c r="H118" s="80"/>
    </row>
    <row r="119" spans="2:32" x14ac:dyDescent="0.2">
      <c r="B119" s="275" t="s">
        <v>90</v>
      </c>
      <c r="F119" s="276"/>
      <c r="H119" s="80"/>
      <c r="I119" s="365"/>
      <c r="J119" s="366"/>
      <c r="Y119" s="365"/>
      <c r="Z119" s="366"/>
      <c r="AB119" s="365"/>
      <c r="AC119" s="366"/>
    </row>
    <row r="120" spans="2:32" x14ac:dyDescent="0.2">
      <c r="B120" s="277" t="s">
        <v>91</v>
      </c>
      <c r="F120" s="278"/>
      <c r="H120" s="80"/>
      <c r="I120" s="367"/>
      <c r="J120" s="368"/>
      <c r="Y120" s="367"/>
      <c r="Z120" s="368"/>
      <c r="AB120" s="367"/>
      <c r="AC120" s="368"/>
    </row>
    <row r="121" spans="2:32" x14ac:dyDescent="0.2">
      <c r="B121" s="303" t="s">
        <v>110</v>
      </c>
      <c r="F121" s="375"/>
      <c r="H121" s="80"/>
      <c r="I121" s="369">
        <v>7500000</v>
      </c>
      <c r="J121" s="370" t="s">
        <v>14</v>
      </c>
      <c r="Y121" s="406">
        <v>-1000000</v>
      </c>
      <c r="Z121" s="370" t="s">
        <v>14</v>
      </c>
      <c r="AB121" s="467">
        <v>3500000</v>
      </c>
      <c r="AC121" s="370" t="s">
        <v>14</v>
      </c>
    </row>
    <row r="122" spans="2:32" x14ac:dyDescent="0.2">
      <c r="B122" s="402" t="s">
        <v>141</v>
      </c>
      <c r="F122" s="403"/>
      <c r="H122" s="80"/>
      <c r="I122" s="404"/>
      <c r="J122" s="405"/>
      <c r="Y122" s="404">
        <v>1000000</v>
      </c>
      <c r="Z122" s="405" t="s">
        <v>18</v>
      </c>
      <c r="AB122" s="404">
        <v>1000000</v>
      </c>
      <c r="AC122" s="405" t="s">
        <v>18</v>
      </c>
    </row>
    <row r="123" spans="2:32" x14ac:dyDescent="0.2">
      <c r="B123" s="302" t="s">
        <v>92</v>
      </c>
      <c r="F123" s="376">
        <v>5800000</v>
      </c>
      <c r="G123" s="216"/>
      <c r="H123" s="314"/>
      <c r="I123" s="371">
        <v>5800000</v>
      </c>
      <c r="J123" s="372" t="s">
        <v>14</v>
      </c>
      <c r="K123" s="216"/>
      <c r="L123" s="220"/>
      <c r="M123" s="216"/>
      <c r="N123" s="216"/>
      <c r="O123" s="216"/>
      <c r="P123" s="30"/>
      <c r="Q123" s="216"/>
      <c r="R123" s="216"/>
      <c r="S123" s="216"/>
      <c r="T123" s="216"/>
      <c r="U123" s="216"/>
      <c r="V123" s="216"/>
      <c r="W123" s="216"/>
      <c r="X123" s="243"/>
      <c r="Y123" s="371">
        <v>632500</v>
      </c>
      <c r="Z123" s="372" t="s">
        <v>14</v>
      </c>
      <c r="AB123" s="371">
        <v>5800000</v>
      </c>
      <c r="AC123" s="372" t="s">
        <v>14</v>
      </c>
    </row>
    <row r="124" spans="2:32" x14ac:dyDescent="0.2">
      <c r="B124" s="410" t="s">
        <v>142</v>
      </c>
      <c r="F124" s="407"/>
      <c r="G124" s="216"/>
      <c r="H124" s="314"/>
      <c r="I124" s="408"/>
      <c r="J124" s="409"/>
      <c r="K124" s="216"/>
      <c r="L124" s="220"/>
      <c r="M124" s="216"/>
      <c r="N124" s="216"/>
      <c r="O124" s="216"/>
      <c r="P124" s="30"/>
      <c r="Q124" s="216"/>
      <c r="R124" s="216"/>
      <c r="S124" s="216"/>
      <c r="T124" s="216"/>
      <c r="U124" s="216"/>
      <c r="V124" s="216"/>
      <c r="W124" s="216"/>
      <c r="X124" s="243"/>
      <c r="Y124" s="408">
        <v>34840000</v>
      </c>
      <c r="Z124" s="409" t="s">
        <v>18</v>
      </c>
      <c r="AB124" s="408">
        <v>34840000</v>
      </c>
      <c r="AC124" s="409" t="s">
        <v>18</v>
      </c>
    </row>
    <row r="125" spans="2:32" x14ac:dyDescent="0.2">
      <c r="B125" s="279" t="s">
        <v>93</v>
      </c>
      <c r="C125" s="280"/>
      <c r="D125" s="280"/>
      <c r="E125" s="280"/>
      <c r="F125" s="281">
        <v>2000000</v>
      </c>
      <c r="H125" s="80"/>
      <c r="I125" s="373">
        <v>2000000</v>
      </c>
      <c r="J125" s="374" t="s">
        <v>14</v>
      </c>
      <c r="Y125" s="373"/>
      <c r="Z125" s="374"/>
      <c r="AB125" s="373"/>
      <c r="AC125" s="374"/>
    </row>
    <row r="126" spans="2:32" ht="38.25" customHeight="1" x14ac:dyDescent="0.2">
      <c r="B126" s="282"/>
      <c r="C126" s="282"/>
      <c r="D126" s="282"/>
      <c r="E126" s="282"/>
      <c r="F126" s="282"/>
      <c r="G126" s="282"/>
      <c r="H126" s="315"/>
      <c r="I126" s="328"/>
    </row>
    <row r="127" spans="2:32" x14ac:dyDescent="0.2">
      <c r="B127" s="48" t="s">
        <v>15</v>
      </c>
      <c r="H127" s="80"/>
    </row>
    <row r="128" spans="2:32" x14ac:dyDescent="0.2">
      <c r="B128" s="470" t="s">
        <v>177</v>
      </c>
    </row>
  </sheetData>
  <mergeCells count="1">
    <mergeCell ref="D7:J7"/>
  </mergeCells>
  <pageMargins left="0.25" right="0.25" top="0.25" bottom="0.75" header="0.3" footer="0.3"/>
  <pageSetup scale="75" fitToHeight="0" orientation="portrait" r:id="rId1"/>
  <headerFooter>
    <oddFooter>&amp;L&amp;"Arial,Italic"Division of School Business
NC Department of Public Instruction</oddFooter>
  </headerFooter>
  <rowBreaks count="1" manualBreakCount="1">
    <brk id="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B1" workbookViewId="0">
      <selection activeCell="J3" sqref="J3"/>
    </sheetView>
  </sheetViews>
  <sheetFormatPr defaultRowHeight="12.75" x14ac:dyDescent="0.2"/>
  <cols>
    <col min="1" max="1" width="2.7109375" customWidth="1"/>
    <col min="2" max="2" width="3.42578125" customWidth="1"/>
    <col min="3" max="3" width="23.5703125" style="206" customWidth="1"/>
    <col min="4" max="4" width="24.85546875" style="203" customWidth="1"/>
    <col min="5" max="5" width="2.85546875" style="203" customWidth="1"/>
    <col min="6" max="6" width="1.85546875" style="81" customWidth="1"/>
    <col min="7" max="7" width="25.42578125" style="206" customWidth="1"/>
    <col min="8" max="8" width="3.42578125" style="451" bestFit="1" customWidth="1"/>
    <col min="9" max="9" width="1.85546875" customWidth="1"/>
    <col min="10" max="10" width="25.42578125" customWidth="1"/>
    <col min="11" max="11" width="3.42578125" style="235" bestFit="1" customWidth="1"/>
    <col min="12" max="12" width="1.28515625" customWidth="1"/>
    <col min="13" max="13" width="24.7109375" customWidth="1"/>
    <col min="14" max="14" width="3.42578125" style="235" bestFit="1" customWidth="1"/>
    <col min="17" max="17" width="9.42578125" customWidth="1"/>
  </cols>
  <sheetData>
    <row r="1" spans="1:14" x14ac:dyDescent="0.2">
      <c r="A1" s="216" t="s">
        <v>44</v>
      </c>
      <c r="B1" s="216"/>
      <c r="C1" s="205"/>
    </row>
    <row r="2" spans="1:14" x14ac:dyDescent="0.2">
      <c r="D2" s="472" t="s">
        <v>1</v>
      </c>
      <c r="E2" s="473"/>
      <c r="G2" s="472" t="s">
        <v>13</v>
      </c>
      <c r="H2" s="473"/>
      <c r="J2" s="472" t="s">
        <v>28</v>
      </c>
      <c r="K2" s="473"/>
      <c r="M2" s="472" t="s">
        <v>21</v>
      </c>
      <c r="N2" s="473"/>
    </row>
    <row r="3" spans="1:14" x14ac:dyDescent="0.2">
      <c r="A3" s="340" t="s">
        <v>58</v>
      </c>
      <c r="B3" s="351"/>
      <c r="C3" s="353"/>
      <c r="D3" s="348"/>
      <c r="E3" s="341"/>
      <c r="F3" s="461"/>
      <c r="G3" s="352"/>
      <c r="H3" s="452"/>
      <c r="J3" s="352"/>
      <c r="K3" s="452"/>
      <c r="M3" s="352"/>
      <c r="N3" s="452"/>
    </row>
    <row r="4" spans="1:14" x14ac:dyDescent="0.2">
      <c r="A4" s="354"/>
      <c r="B4" s="355" t="s">
        <v>67</v>
      </c>
      <c r="C4" s="356"/>
      <c r="D4" s="329"/>
      <c r="E4" s="330"/>
      <c r="G4" s="334"/>
      <c r="H4" s="453"/>
      <c r="J4" s="334"/>
      <c r="K4" s="453"/>
      <c r="M4" s="334"/>
      <c r="N4" s="453"/>
    </row>
    <row r="5" spans="1:14" x14ac:dyDescent="0.2">
      <c r="A5" s="354"/>
      <c r="B5" s="355"/>
      <c r="C5" s="357" t="s">
        <v>60</v>
      </c>
      <c r="D5" s="329" t="s">
        <v>61</v>
      </c>
      <c r="E5" s="330"/>
      <c r="G5" s="364">
        <v>4.1000000000000002E-2</v>
      </c>
      <c r="H5" s="453"/>
      <c r="J5" s="414" t="s">
        <v>145</v>
      </c>
      <c r="K5" s="453"/>
      <c r="M5" s="414" t="s">
        <v>167</v>
      </c>
      <c r="N5" s="453"/>
    </row>
    <row r="6" spans="1:14" x14ac:dyDescent="0.2">
      <c r="A6" s="354"/>
      <c r="B6" s="358" t="s">
        <v>64</v>
      </c>
      <c r="C6" s="356"/>
      <c r="D6" s="329"/>
      <c r="E6" s="330"/>
      <c r="G6" s="335"/>
      <c r="H6" s="453"/>
      <c r="J6" s="335"/>
      <c r="K6" s="453"/>
      <c r="M6" s="335"/>
      <c r="N6" s="453"/>
    </row>
    <row r="7" spans="1:14" x14ac:dyDescent="0.2">
      <c r="A7" s="354"/>
      <c r="B7" s="80"/>
      <c r="C7" s="356" t="s">
        <v>70</v>
      </c>
      <c r="D7" s="331" t="s">
        <v>65</v>
      </c>
      <c r="E7" s="330"/>
      <c r="G7" s="336" t="s">
        <v>115</v>
      </c>
      <c r="H7" s="454" t="s">
        <v>159</v>
      </c>
      <c r="J7" s="336" t="s">
        <v>144</v>
      </c>
      <c r="K7" s="453"/>
      <c r="M7" s="440" t="s">
        <v>172</v>
      </c>
      <c r="N7" s="453"/>
    </row>
    <row r="8" spans="1:14" x14ac:dyDescent="0.2">
      <c r="A8" s="354"/>
      <c r="B8" s="80"/>
      <c r="C8" s="356"/>
      <c r="D8" s="331" t="s">
        <v>66</v>
      </c>
      <c r="E8" s="330"/>
      <c r="G8" s="336" t="s">
        <v>114</v>
      </c>
      <c r="H8" s="454" t="s">
        <v>159</v>
      </c>
      <c r="J8" s="336"/>
      <c r="K8" s="453"/>
      <c r="M8" s="440"/>
      <c r="N8" s="453"/>
    </row>
    <row r="9" spans="1:14" x14ac:dyDescent="0.2">
      <c r="A9" s="354"/>
      <c r="B9" s="80"/>
      <c r="C9" s="356"/>
      <c r="D9" s="331"/>
      <c r="E9" s="330"/>
      <c r="G9" s="335"/>
      <c r="H9" s="453"/>
      <c r="J9" s="335"/>
      <c r="K9" s="453"/>
      <c r="M9" s="335"/>
      <c r="N9" s="453"/>
    </row>
    <row r="10" spans="1:14" x14ac:dyDescent="0.2">
      <c r="A10" s="354"/>
      <c r="B10" s="80"/>
      <c r="C10" s="356" t="s">
        <v>71</v>
      </c>
      <c r="D10" s="331" t="s">
        <v>68</v>
      </c>
      <c r="E10" s="344" t="s">
        <v>111</v>
      </c>
      <c r="G10" s="337" t="s">
        <v>117</v>
      </c>
      <c r="H10" s="453"/>
      <c r="J10" s="337" t="s">
        <v>117</v>
      </c>
      <c r="K10" s="453"/>
      <c r="M10" s="337" t="s">
        <v>117</v>
      </c>
      <c r="N10" s="453"/>
    </row>
    <row r="11" spans="1:14" x14ac:dyDescent="0.2">
      <c r="A11" s="354"/>
      <c r="B11" s="80"/>
      <c r="C11" s="356"/>
      <c r="D11" s="329"/>
      <c r="E11" s="344"/>
      <c r="G11" s="335"/>
      <c r="H11" s="453"/>
      <c r="J11" s="335"/>
      <c r="K11" s="453"/>
      <c r="M11" s="335"/>
      <c r="N11" s="453"/>
    </row>
    <row r="12" spans="1:14" x14ac:dyDescent="0.2">
      <c r="A12" s="342" t="s">
        <v>59</v>
      </c>
      <c r="B12" s="347"/>
      <c r="C12" s="353"/>
      <c r="D12" s="348"/>
      <c r="E12" s="349"/>
      <c r="F12" s="461"/>
      <c r="G12" s="350"/>
      <c r="H12" s="452"/>
      <c r="J12" s="350"/>
      <c r="K12" s="452"/>
      <c r="M12" s="350"/>
      <c r="N12" s="452"/>
    </row>
    <row r="13" spans="1:14" ht="38.25" x14ac:dyDescent="0.2">
      <c r="A13" s="354"/>
      <c r="B13" s="80"/>
      <c r="C13" s="357" t="s">
        <v>67</v>
      </c>
      <c r="D13" s="331" t="s">
        <v>69</v>
      </c>
      <c r="E13" s="344"/>
      <c r="G13" s="338" t="s">
        <v>118</v>
      </c>
      <c r="H13" s="453"/>
      <c r="I13" s="219"/>
      <c r="J13" s="415" t="s">
        <v>148</v>
      </c>
      <c r="K13" s="453"/>
      <c r="L13" s="219"/>
      <c r="M13" s="450" t="s">
        <v>174</v>
      </c>
      <c r="N13" s="453"/>
    </row>
    <row r="14" spans="1:14" ht="38.25" x14ac:dyDescent="0.2">
      <c r="A14" s="354"/>
      <c r="B14" s="80"/>
      <c r="C14" s="357" t="s">
        <v>64</v>
      </c>
      <c r="D14" s="331" t="s">
        <v>68</v>
      </c>
      <c r="E14" s="344" t="s">
        <v>111</v>
      </c>
      <c r="G14" s="339" t="s">
        <v>119</v>
      </c>
      <c r="H14" s="454" t="s">
        <v>47</v>
      </c>
      <c r="J14" s="337" t="s">
        <v>147</v>
      </c>
      <c r="K14" s="454" t="s">
        <v>47</v>
      </c>
      <c r="M14" s="449" t="s">
        <v>171</v>
      </c>
      <c r="N14" s="454" t="s">
        <v>47</v>
      </c>
    </row>
    <row r="15" spans="1:14" ht="25.5" x14ac:dyDescent="0.2">
      <c r="A15" s="354"/>
      <c r="B15" s="80"/>
      <c r="C15" s="357"/>
      <c r="D15" s="332"/>
      <c r="E15" s="344"/>
      <c r="G15" s="336"/>
      <c r="H15" s="453"/>
      <c r="I15" s="219"/>
      <c r="J15" s="336" t="s">
        <v>146</v>
      </c>
      <c r="K15" s="454" t="s">
        <v>47</v>
      </c>
      <c r="L15" s="219"/>
      <c r="M15" s="440"/>
      <c r="N15" s="454"/>
    </row>
    <row r="16" spans="1:14" x14ac:dyDescent="0.2">
      <c r="A16" s="342" t="s">
        <v>31</v>
      </c>
      <c r="B16" s="347"/>
      <c r="C16" s="361"/>
      <c r="D16" s="362"/>
      <c r="E16" s="349"/>
      <c r="F16" s="461"/>
      <c r="G16" s="363"/>
      <c r="H16" s="452"/>
      <c r="I16" s="219"/>
      <c r="J16" s="363"/>
      <c r="K16" s="452"/>
      <c r="L16" s="208"/>
      <c r="M16" s="363"/>
      <c r="N16" s="452"/>
    </row>
    <row r="17" spans="1:14" ht="19.899999999999999" customHeight="1" x14ac:dyDescent="0.2">
      <c r="A17" s="382"/>
      <c r="B17" s="377"/>
      <c r="C17" s="378" t="s">
        <v>128</v>
      </c>
      <c r="D17" s="379"/>
      <c r="E17" s="380"/>
      <c r="F17" s="215"/>
      <c r="G17" s="381" t="s">
        <v>129</v>
      </c>
      <c r="H17" s="455"/>
      <c r="I17" s="219"/>
      <c r="J17" s="477" t="s">
        <v>149</v>
      </c>
      <c r="K17" s="478"/>
      <c r="L17" s="208"/>
      <c r="M17" s="464" t="s">
        <v>170</v>
      </c>
      <c r="N17" s="466"/>
    </row>
    <row r="18" spans="1:14" ht="19.899999999999999" customHeight="1" x14ac:dyDescent="0.2">
      <c r="A18" s="359"/>
      <c r="B18" s="76"/>
      <c r="C18" s="360" t="s">
        <v>64</v>
      </c>
      <c r="D18" s="333" t="s">
        <v>72</v>
      </c>
      <c r="E18" s="345" t="s">
        <v>111</v>
      </c>
      <c r="G18" s="333" t="s">
        <v>116</v>
      </c>
      <c r="H18" s="463" t="s">
        <v>47</v>
      </c>
      <c r="I18" s="219"/>
      <c r="J18" s="479"/>
      <c r="K18" s="480"/>
      <c r="M18" s="381" t="s">
        <v>171</v>
      </c>
      <c r="N18" s="465" t="s">
        <v>47</v>
      </c>
    </row>
    <row r="19" spans="1:14" x14ac:dyDescent="0.2">
      <c r="E19" s="346"/>
      <c r="G19" s="231"/>
      <c r="I19" s="219"/>
      <c r="J19" s="201"/>
      <c r="K19" s="458"/>
      <c r="L19" s="219"/>
      <c r="M19" s="201"/>
      <c r="N19" s="458"/>
    </row>
    <row r="20" spans="1:14" x14ac:dyDescent="0.2">
      <c r="C20" s="205"/>
      <c r="J20" s="201"/>
      <c r="K20" s="458"/>
    </row>
    <row r="21" spans="1:14" x14ac:dyDescent="0.2">
      <c r="A21" s="233"/>
      <c r="B21" s="233"/>
      <c r="D21" s="481"/>
      <c r="E21" s="481"/>
      <c r="F21" s="481"/>
      <c r="G21" s="481"/>
      <c r="H21" s="481"/>
      <c r="I21" s="481"/>
      <c r="J21" s="201"/>
      <c r="K21" s="458"/>
    </row>
    <row r="22" spans="1:14" x14ac:dyDescent="0.2">
      <c r="A22" s="343" t="s">
        <v>112</v>
      </c>
      <c r="B22" s="243"/>
      <c r="C22" s="205"/>
      <c r="D22" s="211"/>
      <c r="E22" s="208"/>
      <c r="J22" s="201"/>
      <c r="K22" s="458"/>
    </row>
    <row r="23" spans="1:14" s="214" customFormat="1" x14ac:dyDescent="0.2">
      <c r="A23" s="343" t="s">
        <v>160</v>
      </c>
      <c r="C23" s="212"/>
      <c r="D23" s="476"/>
      <c r="E23" s="476"/>
      <c r="F23" s="476"/>
      <c r="G23" s="476"/>
      <c r="H23" s="476"/>
      <c r="I23" s="476"/>
      <c r="J23" s="213"/>
      <c r="K23" s="459"/>
      <c r="N23" s="460"/>
    </row>
    <row r="24" spans="1:14" x14ac:dyDescent="0.2">
      <c r="A24" s="343" t="s">
        <v>161</v>
      </c>
      <c r="E24" s="208"/>
      <c r="J24" s="201"/>
      <c r="K24" s="458"/>
    </row>
    <row r="25" spans="1:14" x14ac:dyDescent="0.2">
      <c r="A25" s="234"/>
      <c r="B25" s="234"/>
      <c r="C25" s="205"/>
      <c r="D25" s="474"/>
      <c r="E25" s="474"/>
      <c r="F25" s="474"/>
      <c r="G25" s="474"/>
      <c r="H25" s="474"/>
      <c r="I25" s="474"/>
      <c r="J25" s="201"/>
      <c r="K25" s="458"/>
    </row>
    <row r="26" spans="1:14" x14ac:dyDescent="0.2">
      <c r="A26" s="205"/>
      <c r="B26" s="205"/>
      <c r="C26" s="205"/>
      <c r="D26" s="430"/>
      <c r="E26" s="431"/>
      <c r="F26" s="462"/>
      <c r="G26" s="431"/>
      <c r="H26" s="456"/>
      <c r="I26" s="431"/>
      <c r="J26" s="201"/>
      <c r="K26" s="458"/>
    </row>
    <row r="27" spans="1:14" ht="13.15" hidden="1" customHeight="1" x14ac:dyDescent="0.2">
      <c r="C27" s="216" t="s">
        <v>43</v>
      </c>
      <c r="G27" s="204" t="s">
        <v>13</v>
      </c>
      <c r="H27" s="457"/>
      <c r="I27" s="217" t="s">
        <v>28</v>
      </c>
      <c r="J27" s="201"/>
      <c r="K27" s="458"/>
      <c r="L27" s="232" t="s">
        <v>25</v>
      </c>
    </row>
    <row r="28" spans="1:14" ht="13.15" hidden="1" customHeight="1" x14ac:dyDescent="0.2">
      <c r="E28" s="204" t="s">
        <v>33</v>
      </c>
      <c r="G28" s="231" t="s">
        <v>32</v>
      </c>
      <c r="H28" s="235"/>
      <c r="I28" s="218">
        <v>0.15210000000000001</v>
      </c>
      <c r="J28" s="201"/>
      <c r="K28" s="458"/>
      <c r="L28" s="218">
        <v>0.1532</v>
      </c>
    </row>
    <row r="29" spans="1:14" ht="5.25" hidden="1" customHeight="1" x14ac:dyDescent="0.2">
      <c r="E29" s="205"/>
      <c r="G29" s="211"/>
      <c r="H29" s="235"/>
      <c r="J29" s="201"/>
      <c r="K29" s="458"/>
    </row>
    <row r="30" spans="1:14" ht="13.15" hidden="1" customHeight="1" x14ac:dyDescent="0.2">
      <c r="E30" s="204" t="s">
        <v>30</v>
      </c>
      <c r="G30" s="321">
        <v>5479</v>
      </c>
      <c r="H30" s="235"/>
      <c r="I30" s="202">
        <v>5378</v>
      </c>
      <c r="J30" s="201"/>
      <c r="K30" s="458"/>
      <c r="L30" s="202">
        <v>5471</v>
      </c>
    </row>
    <row r="31" spans="1:14" ht="13.15" hidden="1" customHeight="1" x14ac:dyDescent="0.2">
      <c r="J31" s="201"/>
      <c r="K31" s="458"/>
    </row>
    <row r="32" spans="1:14" ht="13.15" hidden="1" customHeight="1" x14ac:dyDescent="0.2">
      <c r="A32" s="91" t="s">
        <v>48</v>
      </c>
      <c r="B32" s="91"/>
    </row>
    <row r="33" spans="1:11" ht="29.25" hidden="1" customHeight="1" x14ac:dyDescent="0.2">
      <c r="A33" s="216" t="s">
        <v>42</v>
      </c>
      <c r="B33" s="216"/>
      <c r="C33" s="205" t="s">
        <v>39</v>
      </c>
      <c r="D33" s="475" t="s">
        <v>38</v>
      </c>
      <c r="E33" s="475"/>
      <c r="F33" s="475"/>
      <c r="G33" s="475"/>
      <c r="H33" s="475"/>
      <c r="I33" s="475"/>
    </row>
    <row r="34" spans="1:11" ht="13.15" hidden="1" customHeight="1" x14ac:dyDescent="0.2"/>
    <row r="35" spans="1:11" ht="35.25" hidden="1" customHeight="1" x14ac:dyDescent="0.2">
      <c r="A35" s="205" t="s">
        <v>42</v>
      </c>
      <c r="B35" s="205"/>
      <c r="C35" s="205" t="s">
        <v>40</v>
      </c>
      <c r="D35" s="474" t="s">
        <v>41</v>
      </c>
      <c r="E35" s="474"/>
      <c r="F35" s="474"/>
      <c r="G35" s="474"/>
      <c r="H35" s="474"/>
      <c r="I35" s="474"/>
      <c r="J35" s="201"/>
      <c r="K35" s="458"/>
    </row>
    <row r="36" spans="1:11" ht="13.15" hidden="1" customHeight="1" x14ac:dyDescent="0.2"/>
  </sheetData>
  <mergeCells count="10">
    <mergeCell ref="M2:N2"/>
    <mergeCell ref="D25:I25"/>
    <mergeCell ref="D33:I33"/>
    <mergeCell ref="D23:I23"/>
    <mergeCell ref="D35:I35"/>
    <mergeCell ref="J2:K2"/>
    <mergeCell ref="J17:K18"/>
    <mergeCell ref="G2:H2"/>
    <mergeCell ref="D2:E2"/>
    <mergeCell ref="D21:I21"/>
  </mergeCells>
  <pageMargins left="0.7" right="0.7" top="0.5" bottom="0.5" header="0.3" footer="0.3"/>
  <pageSetup scale="80" orientation="landscape" r:id="rId1"/>
  <headerFooter>
    <oddFooter>&amp;L&amp;"Arial,Italic"&amp;9Division of School Business
NC Department of Public Instruction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22" workbookViewId="0">
      <selection activeCell="P31" sqref="P31"/>
    </sheetView>
  </sheetViews>
  <sheetFormatPr defaultRowHeight="12.75" x14ac:dyDescent="0.2"/>
  <cols>
    <col min="1" max="1" width="5.28515625" customWidth="1"/>
    <col min="3" max="3" width="1.7109375" customWidth="1"/>
    <col min="7" max="7" width="1.85546875" customWidth="1"/>
    <col min="11" max="11" width="1.7109375" customWidth="1"/>
    <col min="15" max="15" width="1.85546875" customWidth="1"/>
  </cols>
  <sheetData>
    <row r="1" spans="1:20" x14ac:dyDescent="0.2">
      <c r="A1" s="216" t="s">
        <v>164</v>
      </c>
    </row>
    <row r="2" spans="1:20" x14ac:dyDescent="0.2">
      <c r="A2" s="216" t="s">
        <v>163</v>
      </c>
    </row>
    <row r="3" spans="1:20" ht="13.5" thickBot="1" x14ac:dyDescent="0.25">
      <c r="A3" s="91"/>
    </row>
    <row r="4" spans="1:20" ht="13.5" thickBot="1" x14ac:dyDescent="0.25">
      <c r="A4" s="416" t="s">
        <v>150</v>
      </c>
      <c r="B4" s="417"/>
      <c r="D4" s="416" t="s">
        <v>151</v>
      </c>
      <c r="E4" s="418"/>
      <c r="F4" s="417"/>
      <c r="H4" s="416" t="s">
        <v>152</v>
      </c>
      <c r="I4" s="418"/>
      <c r="J4" s="417"/>
      <c r="L4" s="416" t="s">
        <v>153</v>
      </c>
      <c r="M4" s="418"/>
      <c r="N4" s="417"/>
      <c r="P4" s="416" t="s">
        <v>168</v>
      </c>
      <c r="Q4" s="418"/>
      <c r="R4" s="417"/>
    </row>
    <row r="5" spans="1:20" ht="90.6" customHeight="1" x14ac:dyDescent="0.25">
      <c r="A5" s="419" t="s">
        <v>56</v>
      </c>
      <c r="B5" s="419" t="s">
        <v>62</v>
      </c>
      <c r="C5" s="420"/>
      <c r="D5" s="419" t="s">
        <v>54</v>
      </c>
      <c r="E5" s="419" t="s">
        <v>57</v>
      </c>
      <c r="F5" s="419" t="s">
        <v>63</v>
      </c>
      <c r="G5" s="420"/>
      <c r="H5" s="421" t="s">
        <v>54</v>
      </c>
      <c r="I5" s="421" t="s">
        <v>57</v>
      </c>
      <c r="J5" s="421" t="s">
        <v>63</v>
      </c>
      <c r="K5" s="420"/>
      <c r="L5" s="421" t="s">
        <v>54</v>
      </c>
      <c r="M5" s="421" t="s">
        <v>57</v>
      </c>
      <c r="N5" s="421" t="s">
        <v>63</v>
      </c>
      <c r="P5" s="421" t="s">
        <v>54</v>
      </c>
      <c r="Q5" s="421" t="s">
        <v>57</v>
      </c>
      <c r="R5" s="421" t="s">
        <v>63</v>
      </c>
    </row>
    <row r="6" spans="1:20" ht="15" x14ac:dyDescent="0.25">
      <c r="A6" s="251">
        <v>0</v>
      </c>
      <c r="B6" s="254">
        <v>35000</v>
      </c>
      <c r="D6" s="253">
        <v>35000</v>
      </c>
      <c r="E6" s="253"/>
      <c r="F6" s="319"/>
      <c r="H6" s="422">
        <v>35000</v>
      </c>
      <c r="I6" s="253"/>
      <c r="J6" s="319"/>
      <c r="L6" s="422">
        <v>35000</v>
      </c>
      <c r="M6" s="253"/>
      <c r="N6" s="319"/>
      <c r="P6" s="422">
        <v>35000</v>
      </c>
      <c r="Q6" s="253"/>
      <c r="R6" s="319"/>
      <c r="T6" s="91"/>
    </row>
    <row r="7" spans="1:20" ht="15" x14ac:dyDescent="0.25">
      <c r="A7" s="255">
        <v>1</v>
      </c>
      <c r="B7" s="259">
        <v>35000</v>
      </c>
      <c r="D7" s="257">
        <v>35500</v>
      </c>
      <c r="E7" s="257">
        <f>D7-B6</f>
        <v>500</v>
      </c>
      <c r="F7" s="424">
        <f>E7/B6</f>
        <v>1.4285714285714285E-2</v>
      </c>
      <c r="H7" s="423">
        <v>35000</v>
      </c>
      <c r="I7" s="257">
        <v>0</v>
      </c>
      <c r="J7" s="424">
        <v>0</v>
      </c>
      <c r="L7" s="423">
        <v>35500</v>
      </c>
      <c r="M7" s="257">
        <v>500</v>
      </c>
      <c r="N7" s="424">
        <v>1.4285714285714285E-2</v>
      </c>
      <c r="P7" s="423">
        <v>35750</v>
      </c>
      <c r="Q7" s="257">
        <f>P7-B6</f>
        <v>750</v>
      </c>
      <c r="R7" s="424">
        <f>Q7/B6</f>
        <v>2.1428571428571429E-2</v>
      </c>
    </row>
    <row r="8" spans="1:20" ht="15" x14ac:dyDescent="0.25">
      <c r="A8" s="255">
        <v>2</v>
      </c>
      <c r="B8" s="259">
        <v>35000</v>
      </c>
      <c r="D8" s="257">
        <v>36000</v>
      </c>
      <c r="E8" s="257">
        <f t="shared" ref="E8:E43" si="0">D8-B7</f>
        <v>1000</v>
      </c>
      <c r="F8" s="424">
        <f t="shared" ref="F8:F43" si="1">E8/B7</f>
        <v>2.8571428571428571E-2</v>
      </c>
      <c r="H8" s="423">
        <v>35000</v>
      </c>
      <c r="I8" s="257">
        <v>0</v>
      </c>
      <c r="J8" s="424">
        <v>0</v>
      </c>
      <c r="L8" s="423">
        <v>36000</v>
      </c>
      <c r="M8" s="257">
        <v>1000</v>
      </c>
      <c r="N8" s="424">
        <v>2.8571428571428571E-2</v>
      </c>
      <c r="P8" s="423">
        <v>36000</v>
      </c>
      <c r="Q8" s="257">
        <f t="shared" ref="Q8:Q43" si="2">P8-B7</f>
        <v>1000</v>
      </c>
      <c r="R8" s="424">
        <f t="shared" ref="R8:R43" si="3">Q8/B7</f>
        <v>2.8571428571428571E-2</v>
      </c>
    </row>
    <row r="9" spans="1:20" ht="15" x14ac:dyDescent="0.25">
      <c r="A9" s="255">
        <v>3</v>
      </c>
      <c r="B9" s="259">
        <v>35000</v>
      </c>
      <c r="D9" s="257">
        <v>36500</v>
      </c>
      <c r="E9" s="257">
        <f t="shared" si="0"/>
        <v>1500</v>
      </c>
      <c r="F9" s="424">
        <f t="shared" si="1"/>
        <v>4.2857142857142858E-2</v>
      </c>
      <c r="H9" s="423">
        <v>35000</v>
      </c>
      <c r="I9" s="257">
        <v>0</v>
      </c>
      <c r="J9" s="424">
        <v>0</v>
      </c>
      <c r="L9" s="423">
        <v>36500</v>
      </c>
      <c r="M9" s="257">
        <v>1500</v>
      </c>
      <c r="N9" s="424">
        <v>4.2857142857142858E-2</v>
      </c>
      <c r="P9" s="423">
        <v>36250</v>
      </c>
      <c r="Q9" s="257">
        <f t="shared" si="2"/>
        <v>1250</v>
      </c>
      <c r="R9" s="424">
        <f t="shared" si="3"/>
        <v>3.5714285714285712E-2</v>
      </c>
    </row>
    <row r="10" spans="1:20" ht="15" x14ac:dyDescent="0.25">
      <c r="A10" s="255">
        <v>4</v>
      </c>
      <c r="B10" s="259">
        <v>35000</v>
      </c>
      <c r="D10" s="257">
        <v>37000</v>
      </c>
      <c r="E10" s="257">
        <f t="shared" si="0"/>
        <v>2000</v>
      </c>
      <c r="F10" s="424">
        <f t="shared" si="1"/>
        <v>5.7142857142857141E-2</v>
      </c>
      <c r="H10" s="423">
        <v>35000</v>
      </c>
      <c r="I10" s="257">
        <v>0</v>
      </c>
      <c r="J10" s="424">
        <v>0</v>
      </c>
      <c r="L10" s="423">
        <v>37000</v>
      </c>
      <c r="M10" s="257">
        <v>2000</v>
      </c>
      <c r="N10" s="424">
        <v>5.7142857142857141E-2</v>
      </c>
      <c r="P10" s="423">
        <v>36750</v>
      </c>
      <c r="Q10" s="257">
        <f t="shared" si="2"/>
        <v>1750</v>
      </c>
      <c r="R10" s="424">
        <f t="shared" si="3"/>
        <v>0.05</v>
      </c>
    </row>
    <row r="11" spans="1:20" ht="15" x14ac:dyDescent="0.25">
      <c r="A11" s="255">
        <v>5</v>
      </c>
      <c r="B11" s="259">
        <v>36500</v>
      </c>
      <c r="D11" s="257">
        <v>38000</v>
      </c>
      <c r="E11" s="257">
        <f t="shared" si="0"/>
        <v>3000</v>
      </c>
      <c r="F11" s="424">
        <f t="shared" si="1"/>
        <v>8.5714285714285715E-2</v>
      </c>
      <c r="H11" s="423">
        <v>38000</v>
      </c>
      <c r="I11" s="257">
        <v>3000</v>
      </c>
      <c r="J11" s="424">
        <v>8.5714285714285715E-2</v>
      </c>
      <c r="L11" s="423">
        <v>38250</v>
      </c>
      <c r="M11" s="257">
        <v>3250</v>
      </c>
      <c r="N11" s="424">
        <v>9.285714285714286E-2</v>
      </c>
      <c r="P11" s="423">
        <v>37250</v>
      </c>
      <c r="Q11" s="257">
        <f t="shared" si="2"/>
        <v>2250</v>
      </c>
      <c r="R11" s="424">
        <f t="shared" si="3"/>
        <v>6.4285714285714279E-2</v>
      </c>
    </row>
    <row r="12" spans="1:20" ht="15" x14ac:dyDescent="0.25">
      <c r="A12" s="255">
        <v>6</v>
      </c>
      <c r="B12" s="259">
        <v>36500</v>
      </c>
      <c r="D12" s="257">
        <v>38500</v>
      </c>
      <c r="E12" s="257">
        <f t="shared" si="0"/>
        <v>2000</v>
      </c>
      <c r="F12" s="424">
        <f t="shared" si="1"/>
        <v>5.4794520547945202E-2</v>
      </c>
      <c r="H12" s="423">
        <v>38000</v>
      </c>
      <c r="I12" s="257">
        <v>1500</v>
      </c>
      <c r="J12" s="424">
        <v>4.1095890410958902E-2</v>
      </c>
      <c r="L12" s="423">
        <v>38750</v>
      </c>
      <c r="M12" s="257">
        <v>2250</v>
      </c>
      <c r="N12" s="424">
        <v>6.1643835616438353E-2</v>
      </c>
      <c r="P12" s="423">
        <v>38000</v>
      </c>
      <c r="Q12" s="257">
        <f t="shared" si="2"/>
        <v>1500</v>
      </c>
      <c r="R12" s="424">
        <f>Q12/B11</f>
        <v>4.1095890410958902E-2</v>
      </c>
    </row>
    <row r="13" spans="1:20" ht="15" x14ac:dyDescent="0.25">
      <c r="A13" s="255">
        <v>7</v>
      </c>
      <c r="B13" s="259">
        <v>36500</v>
      </c>
      <c r="D13" s="257">
        <v>39000</v>
      </c>
      <c r="E13" s="257">
        <f t="shared" si="0"/>
        <v>2500</v>
      </c>
      <c r="F13" s="424">
        <f t="shared" si="1"/>
        <v>6.8493150684931503E-2</v>
      </c>
      <c r="H13" s="423">
        <v>38000</v>
      </c>
      <c r="I13" s="257">
        <v>1500</v>
      </c>
      <c r="J13" s="424">
        <v>4.1095890410958902E-2</v>
      </c>
      <c r="L13" s="423">
        <v>39250</v>
      </c>
      <c r="M13" s="257">
        <v>2750</v>
      </c>
      <c r="N13" s="424">
        <v>7.5342465753424653E-2</v>
      </c>
      <c r="P13" s="423">
        <v>38500</v>
      </c>
      <c r="Q13" s="257">
        <f t="shared" si="2"/>
        <v>2000</v>
      </c>
      <c r="R13" s="424">
        <f t="shared" si="3"/>
        <v>5.4794520547945202E-2</v>
      </c>
    </row>
    <row r="14" spans="1:20" ht="15" x14ac:dyDescent="0.25">
      <c r="A14" s="255">
        <v>8</v>
      </c>
      <c r="B14" s="259">
        <v>36500</v>
      </c>
      <c r="D14" s="257">
        <v>39500</v>
      </c>
      <c r="E14" s="257">
        <f t="shared" si="0"/>
        <v>3000</v>
      </c>
      <c r="F14" s="424">
        <f t="shared" si="1"/>
        <v>8.2191780821917804E-2</v>
      </c>
      <c r="H14" s="423">
        <v>38000</v>
      </c>
      <c r="I14" s="257">
        <v>1500</v>
      </c>
      <c r="J14" s="424">
        <v>4.1095890410958902E-2</v>
      </c>
      <c r="L14" s="423">
        <v>39750</v>
      </c>
      <c r="M14" s="257">
        <v>3250</v>
      </c>
      <c r="N14" s="424">
        <v>8.9041095890410954E-2</v>
      </c>
      <c r="P14" s="423">
        <v>39000</v>
      </c>
      <c r="Q14" s="257">
        <f t="shared" si="2"/>
        <v>2500</v>
      </c>
      <c r="R14" s="424">
        <f t="shared" si="3"/>
        <v>6.8493150684931503E-2</v>
      </c>
    </row>
    <row r="15" spans="1:20" ht="15" x14ac:dyDescent="0.25">
      <c r="A15" s="255">
        <v>9</v>
      </c>
      <c r="B15" s="259">
        <v>36500</v>
      </c>
      <c r="D15" s="257">
        <v>40000</v>
      </c>
      <c r="E15" s="257">
        <f t="shared" si="0"/>
        <v>3500</v>
      </c>
      <c r="F15" s="424">
        <f t="shared" si="1"/>
        <v>9.5890410958904104E-2</v>
      </c>
      <c r="H15" s="423">
        <v>38000</v>
      </c>
      <c r="I15" s="257">
        <v>1500</v>
      </c>
      <c r="J15" s="424">
        <v>4.1095890410958902E-2</v>
      </c>
      <c r="L15" s="423">
        <v>40250</v>
      </c>
      <c r="M15" s="257">
        <v>3750</v>
      </c>
      <c r="N15" s="424">
        <v>0.10273972602739725</v>
      </c>
      <c r="P15" s="423">
        <v>39500</v>
      </c>
      <c r="Q15" s="257">
        <f t="shared" si="2"/>
        <v>3000</v>
      </c>
      <c r="R15" s="424">
        <f t="shared" si="3"/>
        <v>8.2191780821917804E-2</v>
      </c>
    </row>
    <row r="16" spans="1:20" ht="15" x14ac:dyDescent="0.25">
      <c r="A16" s="255">
        <v>10</v>
      </c>
      <c r="B16" s="259">
        <v>40000</v>
      </c>
      <c r="D16" s="257">
        <v>41000</v>
      </c>
      <c r="E16" s="257">
        <f t="shared" si="0"/>
        <v>4500</v>
      </c>
      <c r="F16" s="424">
        <f t="shared" si="1"/>
        <v>0.12328767123287671</v>
      </c>
      <c r="H16" s="423">
        <v>42000</v>
      </c>
      <c r="I16" s="257">
        <v>5500</v>
      </c>
      <c r="J16" s="424">
        <v>0.15068493150684931</v>
      </c>
      <c r="L16" s="423">
        <v>42500</v>
      </c>
      <c r="M16" s="257">
        <v>6000</v>
      </c>
      <c r="N16" s="424">
        <v>0.16438356164383561</v>
      </c>
      <c r="P16" s="423">
        <v>40250</v>
      </c>
      <c r="Q16" s="257">
        <f>P16-B15</f>
        <v>3750</v>
      </c>
      <c r="R16" s="424">
        <f t="shared" si="3"/>
        <v>0.10273972602739725</v>
      </c>
    </row>
    <row r="17" spans="1:18" ht="15" x14ac:dyDescent="0.25">
      <c r="A17" s="255">
        <v>11</v>
      </c>
      <c r="B17" s="259">
        <v>40000</v>
      </c>
      <c r="D17" s="257">
        <v>41600</v>
      </c>
      <c r="E17" s="257">
        <f t="shared" si="0"/>
        <v>1600</v>
      </c>
      <c r="F17" s="424">
        <f t="shared" si="1"/>
        <v>0.04</v>
      </c>
      <c r="H17" s="423">
        <v>42000</v>
      </c>
      <c r="I17" s="257">
        <v>2000</v>
      </c>
      <c r="J17" s="424">
        <v>0.05</v>
      </c>
      <c r="L17" s="423">
        <v>43000</v>
      </c>
      <c r="M17" s="257">
        <v>3000</v>
      </c>
      <c r="N17" s="424">
        <v>7.4999999999999997E-2</v>
      </c>
      <c r="P17" s="423">
        <v>41000</v>
      </c>
      <c r="Q17" s="257">
        <f t="shared" si="2"/>
        <v>1000</v>
      </c>
      <c r="R17" s="424">
        <f t="shared" si="3"/>
        <v>2.5000000000000001E-2</v>
      </c>
    </row>
    <row r="18" spans="1:18" ht="15" x14ac:dyDescent="0.25">
      <c r="A18" s="255">
        <v>12</v>
      </c>
      <c r="B18" s="259">
        <v>40000</v>
      </c>
      <c r="D18" s="257">
        <v>42200</v>
      </c>
      <c r="E18" s="257">
        <f t="shared" si="0"/>
        <v>2200</v>
      </c>
      <c r="F18" s="424">
        <f t="shared" si="1"/>
        <v>5.5E-2</v>
      </c>
      <c r="H18" s="423">
        <v>42000</v>
      </c>
      <c r="I18" s="257">
        <v>2000</v>
      </c>
      <c r="J18" s="424">
        <v>0.05</v>
      </c>
      <c r="L18" s="423">
        <v>43500</v>
      </c>
      <c r="M18" s="257">
        <v>3500</v>
      </c>
      <c r="N18" s="424">
        <v>8.7499999999999994E-2</v>
      </c>
      <c r="P18" s="423">
        <v>41750</v>
      </c>
      <c r="Q18" s="257">
        <f t="shared" si="2"/>
        <v>1750</v>
      </c>
      <c r="R18" s="424">
        <f t="shared" si="3"/>
        <v>4.3749999999999997E-2</v>
      </c>
    </row>
    <row r="19" spans="1:18" ht="15" x14ac:dyDescent="0.25">
      <c r="A19" s="255">
        <v>13</v>
      </c>
      <c r="B19" s="259">
        <v>40000</v>
      </c>
      <c r="D19" s="257">
        <v>42800</v>
      </c>
      <c r="E19" s="257">
        <f t="shared" si="0"/>
        <v>2800</v>
      </c>
      <c r="F19" s="424">
        <f t="shared" si="1"/>
        <v>7.0000000000000007E-2</v>
      </c>
      <c r="H19" s="423">
        <v>42000</v>
      </c>
      <c r="I19" s="257">
        <v>2000</v>
      </c>
      <c r="J19" s="424">
        <v>0.05</v>
      </c>
      <c r="L19" s="423">
        <v>44000</v>
      </c>
      <c r="M19" s="257">
        <v>4000</v>
      </c>
      <c r="N19" s="424">
        <v>0.1</v>
      </c>
      <c r="P19" s="423">
        <v>42500</v>
      </c>
      <c r="Q19" s="257">
        <f t="shared" si="2"/>
        <v>2500</v>
      </c>
      <c r="R19" s="424">
        <f t="shared" si="3"/>
        <v>6.25E-2</v>
      </c>
    </row>
    <row r="20" spans="1:18" ht="15" x14ac:dyDescent="0.25">
      <c r="A20" s="255">
        <v>14</v>
      </c>
      <c r="B20" s="259">
        <v>40000</v>
      </c>
      <c r="D20" s="257">
        <v>43400</v>
      </c>
      <c r="E20" s="257">
        <f t="shared" si="0"/>
        <v>3400</v>
      </c>
      <c r="F20" s="424">
        <f t="shared" si="1"/>
        <v>8.5000000000000006E-2</v>
      </c>
      <c r="H20" s="423">
        <v>42000</v>
      </c>
      <c r="I20" s="257">
        <v>2000</v>
      </c>
      <c r="J20" s="424">
        <v>0.05</v>
      </c>
      <c r="L20" s="423">
        <v>44500</v>
      </c>
      <c r="M20" s="257">
        <v>4500</v>
      </c>
      <c r="N20" s="424">
        <v>0.1125</v>
      </c>
      <c r="P20" s="423">
        <v>43250</v>
      </c>
      <c r="Q20" s="257">
        <f t="shared" si="2"/>
        <v>3250</v>
      </c>
      <c r="R20" s="424">
        <f t="shared" si="3"/>
        <v>8.1250000000000003E-2</v>
      </c>
    </row>
    <row r="21" spans="1:18" ht="15" x14ac:dyDescent="0.25">
      <c r="A21" s="255">
        <v>15</v>
      </c>
      <c r="B21" s="259">
        <v>43500</v>
      </c>
      <c r="D21" s="257">
        <v>44500</v>
      </c>
      <c r="E21" s="257">
        <f t="shared" si="0"/>
        <v>4500</v>
      </c>
      <c r="F21" s="424">
        <f t="shared" si="1"/>
        <v>0.1125</v>
      </c>
      <c r="H21" s="423">
        <v>45000</v>
      </c>
      <c r="I21" s="257">
        <v>5000</v>
      </c>
      <c r="J21" s="424">
        <v>0.125</v>
      </c>
      <c r="L21" s="423">
        <v>46750</v>
      </c>
      <c r="M21" s="257">
        <v>6750</v>
      </c>
      <c r="N21" s="424">
        <v>0.16875000000000001</v>
      </c>
      <c r="P21" s="423">
        <v>45250</v>
      </c>
      <c r="Q21" s="257">
        <f t="shared" si="2"/>
        <v>5250</v>
      </c>
      <c r="R21" s="424">
        <f t="shared" si="3"/>
        <v>0.13125000000000001</v>
      </c>
    </row>
    <row r="22" spans="1:18" ht="15" x14ac:dyDescent="0.25">
      <c r="A22" s="255">
        <v>16</v>
      </c>
      <c r="B22" s="259">
        <v>43500</v>
      </c>
      <c r="D22" s="257">
        <v>45500</v>
      </c>
      <c r="E22" s="257">
        <f t="shared" si="0"/>
        <v>2000</v>
      </c>
      <c r="F22" s="424">
        <f t="shared" si="1"/>
        <v>4.5977011494252873E-2</v>
      </c>
      <c r="H22" s="423">
        <v>45000</v>
      </c>
      <c r="I22" s="257">
        <v>1500</v>
      </c>
      <c r="J22" s="424">
        <v>3.4482758620689655E-2</v>
      </c>
      <c r="L22" s="423">
        <v>46750</v>
      </c>
      <c r="M22" s="257">
        <v>3250</v>
      </c>
      <c r="N22" s="424">
        <v>7.4712643678160925E-2</v>
      </c>
      <c r="P22" s="423">
        <v>45250</v>
      </c>
      <c r="Q22" s="257">
        <f>P22-B21</f>
        <v>1750</v>
      </c>
      <c r="R22" s="424">
        <f t="shared" si="3"/>
        <v>4.0229885057471264E-2</v>
      </c>
    </row>
    <row r="23" spans="1:18" ht="15" x14ac:dyDescent="0.25">
      <c r="A23" s="255">
        <v>17</v>
      </c>
      <c r="B23" s="259">
        <v>43500</v>
      </c>
      <c r="D23" s="257">
        <v>46500</v>
      </c>
      <c r="E23" s="257">
        <f t="shared" si="0"/>
        <v>3000</v>
      </c>
      <c r="F23" s="424">
        <f t="shared" si="1"/>
        <v>6.8965517241379309E-2</v>
      </c>
      <c r="H23" s="423">
        <v>45000</v>
      </c>
      <c r="I23" s="257">
        <v>1500</v>
      </c>
      <c r="J23" s="424">
        <v>3.4482758620689655E-2</v>
      </c>
      <c r="L23" s="423">
        <v>46750</v>
      </c>
      <c r="M23" s="257">
        <v>3250</v>
      </c>
      <c r="N23" s="424">
        <v>7.4712643678160925E-2</v>
      </c>
      <c r="P23" s="423">
        <v>45250</v>
      </c>
      <c r="Q23" s="257">
        <f t="shared" si="2"/>
        <v>1750</v>
      </c>
      <c r="R23" s="424">
        <f t="shared" si="3"/>
        <v>4.0229885057471264E-2</v>
      </c>
    </row>
    <row r="24" spans="1:18" ht="15" x14ac:dyDescent="0.25">
      <c r="A24" s="255">
        <v>18</v>
      </c>
      <c r="B24" s="259">
        <v>43500</v>
      </c>
      <c r="D24" s="257">
        <v>47500</v>
      </c>
      <c r="E24" s="257">
        <f t="shared" si="0"/>
        <v>4000</v>
      </c>
      <c r="F24" s="424">
        <f t="shared" si="1"/>
        <v>9.1954022988505746E-2</v>
      </c>
      <c r="H24" s="423">
        <v>45000</v>
      </c>
      <c r="I24" s="257">
        <v>1500</v>
      </c>
      <c r="J24" s="424">
        <v>3.4482758620689655E-2</v>
      </c>
      <c r="L24" s="423">
        <v>46750</v>
      </c>
      <c r="M24" s="257">
        <v>3250</v>
      </c>
      <c r="N24" s="424">
        <v>7.4712643678160925E-2</v>
      </c>
      <c r="P24" s="423">
        <v>45250</v>
      </c>
      <c r="Q24" s="257">
        <f t="shared" si="2"/>
        <v>1750</v>
      </c>
      <c r="R24" s="424">
        <f t="shared" si="3"/>
        <v>4.0229885057471264E-2</v>
      </c>
    </row>
    <row r="25" spans="1:18" ht="15" x14ac:dyDescent="0.25">
      <c r="A25" s="255">
        <v>19</v>
      </c>
      <c r="B25" s="259">
        <v>43500</v>
      </c>
      <c r="D25" s="257">
        <v>48500</v>
      </c>
      <c r="E25" s="257">
        <f t="shared" si="0"/>
        <v>5000</v>
      </c>
      <c r="F25" s="424">
        <f t="shared" si="1"/>
        <v>0.11494252873563218</v>
      </c>
      <c r="H25" s="423">
        <v>45000</v>
      </c>
      <c r="I25" s="257">
        <v>1500</v>
      </c>
      <c r="J25" s="424">
        <v>3.4482758620689655E-2</v>
      </c>
      <c r="L25" s="423">
        <v>46750</v>
      </c>
      <c r="M25" s="257">
        <v>3250</v>
      </c>
      <c r="N25" s="424">
        <v>7.4712643678160925E-2</v>
      </c>
      <c r="P25" s="423">
        <v>45250</v>
      </c>
      <c r="Q25" s="257">
        <f>P25-B24</f>
        <v>1750</v>
      </c>
      <c r="R25" s="424">
        <f t="shared" si="3"/>
        <v>4.0229885057471264E-2</v>
      </c>
    </row>
    <row r="26" spans="1:18" ht="15" x14ac:dyDescent="0.25">
      <c r="A26" s="255">
        <v>20</v>
      </c>
      <c r="B26" s="259">
        <v>46500</v>
      </c>
      <c r="D26" s="257">
        <v>50000</v>
      </c>
      <c r="E26" s="257">
        <f t="shared" si="0"/>
        <v>6500</v>
      </c>
      <c r="F26" s="424">
        <f t="shared" si="1"/>
        <v>0.14942528735632185</v>
      </c>
      <c r="H26" s="423">
        <v>48000</v>
      </c>
      <c r="I26" s="257">
        <v>4500</v>
      </c>
      <c r="J26" s="424">
        <v>0.10344827586206896</v>
      </c>
      <c r="L26" s="423">
        <v>48250</v>
      </c>
      <c r="M26" s="257">
        <v>4750</v>
      </c>
      <c r="N26" s="424">
        <v>0.10919540229885058</v>
      </c>
      <c r="P26" s="423">
        <v>48000</v>
      </c>
      <c r="Q26" s="257">
        <f t="shared" si="2"/>
        <v>4500</v>
      </c>
      <c r="R26" s="424">
        <f t="shared" si="3"/>
        <v>0.10344827586206896</v>
      </c>
    </row>
    <row r="27" spans="1:18" ht="15" x14ac:dyDescent="0.25">
      <c r="A27" s="255">
        <v>21</v>
      </c>
      <c r="B27" s="259">
        <v>46500</v>
      </c>
      <c r="D27" s="257">
        <v>50000</v>
      </c>
      <c r="E27" s="425">
        <f t="shared" si="0"/>
        <v>3500</v>
      </c>
      <c r="F27" s="426">
        <f t="shared" si="1"/>
        <v>7.5268817204301078E-2</v>
      </c>
      <c r="H27" s="423">
        <v>48000</v>
      </c>
      <c r="I27" s="257">
        <v>1500</v>
      </c>
      <c r="J27" s="424">
        <v>3.2258064516129031E-2</v>
      </c>
      <c r="L27" s="423">
        <v>48250</v>
      </c>
      <c r="M27" s="257">
        <v>1750</v>
      </c>
      <c r="N27" s="424">
        <v>3.7634408602150539E-2</v>
      </c>
      <c r="P27" s="423">
        <v>48000</v>
      </c>
      <c r="Q27" s="257">
        <f>P27-B26</f>
        <v>1500</v>
      </c>
      <c r="R27" s="424">
        <f t="shared" si="3"/>
        <v>3.2258064516129031E-2</v>
      </c>
    </row>
    <row r="28" spans="1:18" ht="15" x14ac:dyDescent="0.25">
      <c r="A28" s="255">
        <v>22</v>
      </c>
      <c r="B28" s="259">
        <v>46500</v>
      </c>
      <c r="D28" s="257">
        <v>50000</v>
      </c>
      <c r="E28" s="253">
        <f t="shared" si="0"/>
        <v>3500</v>
      </c>
      <c r="F28" s="427">
        <f t="shared" si="1"/>
        <v>7.5268817204301078E-2</v>
      </c>
      <c r="H28" s="423">
        <v>48000</v>
      </c>
      <c r="I28" s="257">
        <v>1500</v>
      </c>
      <c r="J28" s="424">
        <v>3.2258064516129031E-2</v>
      </c>
      <c r="L28" s="423">
        <v>48250</v>
      </c>
      <c r="M28" s="257">
        <v>1750</v>
      </c>
      <c r="N28" s="424">
        <v>3.7634408602150539E-2</v>
      </c>
      <c r="P28" s="423">
        <v>48000</v>
      </c>
      <c r="Q28" s="257">
        <f t="shared" si="2"/>
        <v>1500</v>
      </c>
      <c r="R28" s="424">
        <f t="shared" si="3"/>
        <v>3.2258064516129031E-2</v>
      </c>
    </row>
    <row r="29" spans="1:18" ht="15" x14ac:dyDescent="0.25">
      <c r="A29" s="255">
        <v>23</v>
      </c>
      <c r="B29" s="259">
        <v>46500</v>
      </c>
      <c r="D29" s="257">
        <v>50000</v>
      </c>
      <c r="E29" s="257">
        <f t="shared" si="0"/>
        <v>3500</v>
      </c>
      <c r="F29" s="424">
        <f t="shared" si="1"/>
        <v>7.5268817204301078E-2</v>
      </c>
      <c r="H29" s="423">
        <v>48000</v>
      </c>
      <c r="I29" s="257">
        <v>1500</v>
      </c>
      <c r="J29" s="424">
        <v>3.2258064516129031E-2</v>
      </c>
      <c r="L29" s="423">
        <v>48250</v>
      </c>
      <c r="M29" s="257">
        <v>1750</v>
      </c>
      <c r="N29" s="424">
        <v>3.7634408602150539E-2</v>
      </c>
      <c r="P29" s="423">
        <v>48000</v>
      </c>
      <c r="Q29" s="257">
        <f t="shared" si="2"/>
        <v>1500</v>
      </c>
      <c r="R29" s="424">
        <f t="shared" si="3"/>
        <v>3.2258064516129031E-2</v>
      </c>
    </row>
    <row r="30" spans="1:18" ht="15" x14ac:dyDescent="0.25">
      <c r="A30" s="255">
        <v>24</v>
      </c>
      <c r="B30" s="259">
        <v>46500</v>
      </c>
      <c r="D30" s="257">
        <v>50000</v>
      </c>
      <c r="E30" s="257">
        <f t="shared" si="0"/>
        <v>3500</v>
      </c>
      <c r="F30" s="424">
        <f t="shared" si="1"/>
        <v>7.5268817204301078E-2</v>
      </c>
      <c r="H30" s="423">
        <v>48000</v>
      </c>
      <c r="I30" s="257">
        <v>1500</v>
      </c>
      <c r="J30" s="424">
        <v>3.2258064516129031E-2</v>
      </c>
      <c r="L30" s="423">
        <v>48250</v>
      </c>
      <c r="M30" s="257">
        <v>1750</v>
      </c>
      <c r="N30" s="424">
        <v>3.7634408602150539E-2</v>
      </c>
      <c r="P30" s="423">
        <v>48000</v>
      </c>
      <c r="Q30" s="257">
        <f t="shared" si="2"/>
        <v>1500</v>
      </c>
      <c r="R30" s="424">
        <f t="shared" si="3"/>
        <v>3.2258064516129031E-2</v>
      </c>
    </row>
    <row r="31" spans="1:18" ht="15" x14ac:dyDescent="0.25">
      <c r="A31" s="255">
        <v>25</v>
      </c>
      <c r="B31" s="259">
        <v>50000</v>
      </c>
      <c r="D31" s="257">
        <v>50000</v>
      </c>
      <c r="E31" s="257">
        <f t="shared" si="0"/>
        <v>3500</v>
      </c>
      <c r="F31" s="424">
        <f t="shared" si="1"/>
        <v>7.5268817204301078E-2</v>
      </c>
      <c r="H31" s="423">
        <v>51000</v>
      </c>
      <c r="I31" s="257">
        <v>4500</v>
      </c>
      <c r="J31" s="424">
        <v>9.6774193548387094E-2</v>
      </c>
      <c r="L31" s="423">
        <v>50000</v>
      </c>
      <c r="M31" s="257">
        <v>3500</v>
      </c>
      <c r="N31" s="424">
        <v>7.5268817204301078E-2</v>
      </c>
      <c r="P31" s="423">
        <v>51000</v>
      </c>
      <c r="Q31" s="257">
        <f t="shared" si="2"/>
        <v>4500</v>
      </c>
      <c r="R31" s="424">
        <f t="shared" si="3"/>
        <v>9.6774193548387094E-2</v>
      </c>
    </row>
    <row r="32" spans="1:18" ht="15" x14ac:dyDescent="0.25">
      <c r="A32" s="255">
        <v>26</v>
      </c>
      <c r="B32" s="259">
        <v>50000</v>
      </c>
      <c r="D32" s="257">
        <v>50000</v>
      </c>
      <c r="E32" s="257">
        <f t="shared" si="0"/>
        <v>0</v>
      </c>
      <c r="F32" s="424">
        <f t="shared" si="1"/>
        <v>0</v>
      </c>
      <c r="H32" s="423">
        <v>51000</v>
      </c>
      <c r="I32" s="257">
        <v>1000</v>
      </c>
      <c r="J32" s="424">
        <v>0.02</v>
      </c>
      <c r="L32" s="423">
        <v>50000</v>
      </c>
      <c r="M32" s="257">
        <v>0</v>
      </c>
      <c r="N32" s="424">
        <v>0</v>
      </c>
      <c r="P32" s="423">
        <v>51000</v>
      </c>
      <c r="Q32" s="257">
        <f t="shared" si="2"/>
        <v>1000</v>
      </c>
      <c r="R32" s="424">
        <f t="shared" si="3"/>
        <v>0.02</v>
      </c>
    </row>
    <row r="33" spans="1:18" ht="15" x14ac:dyDescent="0.25">
      <c r="A33" s="255">
        <v>27</v>
      </c>
      <c r="B33" s="259">
        <v>50000</v>
      </c>
      <c r="D33" s="257">
        <v>50000</v>
      </c>
      <c r="E33" s="257">
        <f t="shared" si="0"/>
        <v>0</v>
      </c>
      <c r="F33" s="424">
        <f t="shared" si="1"/>
        <v>0</v>
      </c>
      <c r="H33" s="423">
        <v>51000</v>
      </c>
      <c r="I33" s="257">
        <v>1000</v>
      </c>
      <c r="J33" s="424">
        <v>0.02</v>
      </c>
      <c r="L33" s="423">
        <v>50000</v>
      </c>
      <c r="M33" s="257">
        <v>0</v>
      </c>
      <c r="N33" s="424">
        <v>0</v>
      </c>
      <c r="P33" s="423">
        <v>51000</v>
      </c>
      <c r="Q33" s="257">
        <f t="shared" si="2"/>
        <v>1000</v>
      </c>
      <c r="R33" s="424">
        <f t="shared" si="3"/>
        <v>0.02</v>
      </c>
    </row>
    <row r="34" spans="1:18" ht="15" x14ac:dyDescent="0.25">
      <c r="A34" s="255">
        <v>28</v>
      </c>
      <c r="B34" s="259">
        <v>50000</v>
      </c>
      <c r="D34" s="257">
        <v>50000</v>
      </c>
      <c r="E34" s="257">
        <f t="shared" si="0"/>
        <v>0</v>
      </c>
      <c r="F34" s="424">
        <f t="shared" si="1"/>
        <v>0</v>
      </c>
      <c r="H34" s="423">
        <v>51000</v>
      </c>
      <c r="I34" s="257">
        <v>1000</v>
      </c>
      <c r="J34" s="424">
        <v>0.02</v>
      </c>
      <c r="L34" s="423">
        <v>50000</v>
      </c>
      <c r="M34" s="257">
        <v>0</v>
      </c>
      <c r="N34" s="424">
        <v>0</v>
      </c>
      <c r="P34" s="423">
        <v>51000</v>
      </c>
      <c r="Q34" s="257">
        <f t="shared" si="2"/>
        <v>1000</v>
      </c>
      <c r="R34" s="424">
        <f t="shared" si="3"/>
        <v>0.02</v>
      </c>
    </row>
    <row r="35" spans="1:18" ht="15" x14ac:dyDescent="0.25">
      <c r="A35" s="255">
        <v>29</v>
      </c>
      <c r="B35" s="259">
        <v>50000</v>
      </c>
      <c r="D35" s="257">
        <v>50000</v>
      </c>
      <c r="E35" s="257">
        <f t="shared" si="0"/>
        <v>0</v>
      </c>
      <c r="F35" s="424">
        <f t="shared" si="1"/>
        <v>0</v>
      </c>
      <c r="H35" s="423">
        <v>51000</v>
      </c>
      <c r="I35" s="257">
        <v>1000</v>
      </c>
      <c r="J35" s="424">
        <v>0.02</v>
      </c>
      <c r="L35" s="423">
        <v>50000</v>
      </c>
      <c r="M35" s="257">
        <v>0</v>
      </c>
      <c r="N35" s="424">
        <v>0</v>
      </c>
      <c r="P35" s="423">
        <v>51000</v>
      </c>
      <c r="Q35" s="257">
        <f t="shared" si="2"/>
        <v>1000</v>
      </c>
      <c r="R35" s="424">
        <f t="shared" si="3"/>
        <v>0.02</v>
      </c>
    </row>
    <row r="36" spans="1:18" ht="15" x14ac:dyDescent="0.25">
      <c r="A36" s="255">
        <v>30</v>
      </c>
      <c r="B36" s="259">
        <v>50000</v>
      </c>
      <c r="D36" s="257">
        <v>50000</v>
      </c>
      <c r="E36" s="257">
        <f t="shared" si="0"/>
        <v>0</v>
      </c>
      <c r="F36" s="424">
        <f t="shared" si="1"/>
        <v>0</v>
      </c>
      <c r="H36" s="423">
        <v>51000</v>
      </c>
      <c r="I36" s="257">
        <v>1000</v>
      </c>
      <c r="J36" s="424">
        <v>0.02</v>
      </c>
      <c r="L36" s="423">
        <v>50000</v>
      </c>
      <c r="M36" s="257">
        <v>0</v>
      </c>
      <c r="N36" s="424">
        <v>0</v>
      </c>
      <c r="P36" s="423">
        <v>51000</v>
      </c>
      <c r="Q36" s="257">
        <f t="shared" si="2"/>
        <v>1000</v>
      </c>
      <c r="R36" s="424">
        <f t="shared" si="3"/>
        <v>0.02</v>
      </c>
    </row>
    <row r="37" spans="1:18" ht="15" x14ac:dyDescent="0.25">
      <c r="A37" s="255">
        <v>31</v>
      </c>
      <c r="B37" s="259">
        <v>50000</v>
      </c>
      <c r="D37" s="257">
        <v>50000</v>
      </c>
      <c r="E37" s="257">
        <f t="shared" si="0"/>
        <v>0</v>
      </c>
      <c r="F37" s="424">
        <f t="shared" si="1"/>
        <v>0</v>
      </c>
      <c r="H37" s="423">
        <v>51000</v>
      </c>
      <c r="I37" s="257">
        <v>1000</v>
      </c>
      <c r="J37" s="424">
        <v>0.02</v>
      </c>
      <c r="L37" s="423">
        <v>50000</v>
      </c>
      <c r="M37" s="257">
        <v>0</v>
      </c>
      <c r="N37" s="424">
        <v>0</v>
      </c>
      <c r="P37" s="423">
        <v>51000</v>
      </c>
      <c r="Q37" s="257">
        <f t="shared" si="2"/>
        <v>1000</v>
      </c>
      <c r="R37" s="424">
        <f t="shared" si="3"/>
        <v>0.02</v>
      </c>
    </row>
    <row r="38" spans="1:18" ht="15" x14ac:dyDescent="0.25">
      <c r="A38" s="255">
        <v>32</v>
      </c>
      <c r="B38" s="259">
        <v>50000</v>
      </c>
      <c r="D38" s="257">
        <v>50000</v>
      </c>
      <c r="E38" s="257">
        <f t="shared" si="0"/>
        <v>0</v>
      </c>
      <c r="F38" s="424">
        <f t="shared" si="1"/>
        <v>0</v>
      </c>
      <c r="H38" s="423">
        <v>51000</v>
      </c>
      <c r="I38" s="257">
        <v>1000</v>
      </c>
      <c r="J38" s="424">
        <v>0.02</v>
      </c>
      <c r="L38" s="423">
        <v>50000</v>
      </c>
      <c r="M38" s="257">
        <v>0</v>
      </c>
      <c r="N38" s="424">
        <v>0</v>
      </c>
      <c r="P38" s="423">
        <v>51000</v>
      </c>
      <c r="Q38" s="257">
        <f t="shared" si="2"/>
        <v>1000</v>
      </c>
      <c r="R38" s="424">
        <f t="shared" si="3"/>
        <v>0.02</v>
      </c>
    </row>
    <row r="39" spans="1:18" ht="15" x14ac:dyDescent="0.25">
      <c r="A39" s="255">
        <v>33</v>
      </c>
      <c r="B39" s="259">
        <v>50000</v>
      </c>
      <c r="D39" s="257">
        <v>50000</v>
      </c>
      <c r="E39" s="257">
        <f t="shared" si="0"/>
        <v>0</v>
      </c>
      <c r="F39" s="424">
        <f t="shared" si="1"/>
        <v>0</v>
      </c>
      <c r="H39" s="423">
        <v>51000</v>
      </c>
      <c r="I39" s="257">
        <v>1000</v>
      </c>
      <c r="J39" s="424">
        <v>0.02</v>
      </c>
      <c r="L39" s="423">
        <v>50000</v>
      </c>
      <c r="M39" s="257">
        <v>0</v>
      </c>
      <c r="N39" s="424">
        <v>0</v>
      </c>
      <c r="P39" s="423">
        <v>51000</v>
      </c>
      <c r="Q39" s="257">
        <f t="shared" si="2"/>
        <v>1000</v>
      </c>
      <c r="R39" s="424">
        <f t="shared" si="3"/>
        <v>0.02</v>
      </c>
    </row>
    <row r="40" spans="1:18" ht="15" x14ac:dyDescent="0.25">
      <c r="A40" s="255">
        <v>34</v>
      </c>
      <c r="B40" s="259">
        <v>50000</v>
      </c>
      <c r="D40" s="257">
        <v>50000</v>
      </c>
      <c r="E40" s="257">
        <f t="shared" si="0"/>
        <v>0</v>
      </c>
      <c r="F40" s="424">
        <f t="shared" si="1"/>
        <v>0</v>
      </c>
      <c r="H40" s="423">
        <v>51000</v>
      </c>
      <c r="I40" s="257">
        <v>1000</v>
      </c>
      <c r="J40" s="424">
        <v>0.02</v>
      </c>
      <c r="L40" s="423">
        <v>50000</v>
      </c>
      <c r="M40" s="257">
        <v>0</v>
      </c>
      <c r="N40" s="424">
        <v>0</v>
      </c>
      <c r="P40" s="423">
        <v>51000</v>
      </c>
      <c r="Q40" s="257">
        <f t="shared" si="2"/>
        <v>1000</v>
      </c>
      <c r="R40" s="424">
        <f t="shared" si="3"/>
        <v>0.02</v>
      </c>
    </row>
    <row r="41" spans="1:18" ht="15" x14ac:dyDescent="0.25">
      <c r="A41" s="255">
        <v>35</v>
      </c>
      <c r="B41" s="259">
        <v>50000</v>
      </c>
      <c r="D41" s="257">
        <v>50000</v>
      </c>
      <c r="E41" s="257">
        <f t="shared" si="0"/>
        <v>0</v>
      </c>
      <c r="F41" s="424">
        <f t="shared" si="1"/>
        <v>0</v>
      </c>
      <c r="H41" s="423">
        <v>51000</v>
      </c>
      <c r="I41" s="257">
        <v>1000</v>
      </c>
      <c r="J41" s="424">
        <v>0.02</v>
      </c>
      <c r="L41" s="423">
        <v>50000</v>
      </c>
      <c r="M41" s="257">
        <v>0</v>
      </c>
      <c r="N41" s="424">
        <v>0</v>
      </c>
      <c r="P41" s="423">
        <v>51000</v>
      </c>
      <c r="Q41" s="257">
        <f t="shared" si="2"/>
        <v>1000</v>
      </c>
      <c r="R41" s="424">
        <f t="shared" si="3"/>
        <v>0.02</v>
      </c>
    </row>
    <row r="42" spans="1:18" ht="15" x14ac:dyDescent="0.25">
      <c r="A42" s="255">
        <v>36</v>
      </c>
      <c r="B42" s="259">
        <v>50000</v>
      </c>
      <c r="D42" s="257">
        <v>50000</v>
      </c>
      <c r="E42" s="257">
        <f t="shared" si="0"/>
        <v>0</v>
      </c>
      <c r="F42" s="424">
        <f t="shared" si="1"/>
        <v>0</v>
      </c>
      <c r="H42" s="423">
        <v>51000</v>
      </c>
      <c r="I42" s="257">
        <v>1000</v>
      </c>
      <c r="J42" s="424">
        <v>0.02</v>
      </c>
      <c r="L42" s="423">
        <v>50000</v>
      </c>
      <c r="M42" s="257">
        <v>0</v>
      </c>
      <c r="N42" s="424">
        <v>0</v>
      </c>
      <c r="P42" s="423">
        <v>51000</v>
      </c>
      <c r="Q42" s="257">
        <f t="shared" si="2"/>
        <v>1000</v>
      </c>
      <c r="R42" s="424">
        <f t="shared" si="3"/>
        <v>0.02</v>
      </c>
    </row>
    <row r="43" spans="1:18" ht="15" x14ac:dyDescent="0.25">
      <c r="A43" s="260">
        <v>37</v>
      </c>
      <c r="B43" s="264">
        <v>50000</v>
      </c>
      <c r="D43" s="262">
        <v>50000</v>
      </c>
      <c r="E43" s="262">
        <f t="shared" si="0"/>
        <v>0</v>
      </c>
      <c r="F43" s="429">
        <f t="shared" si="1"/>
        <v>0</v>
      </c>
      <c r="H43" s="428">
        <v>51000</v>
      </c>
      <c r="I43" s="262">
        <v>1000</v>
      </c>
      <c r="J43" s="429">
        <v>0.02</v>
      </c>
      <c r="L43" s="428">
        <v>50000</v>
      </c>
      <c r="M43" s="262">
        <v>0</v>
      </c>
      <c r="N43" s="429">
        <v>0</v>
      </c>
      <c r="P43" s="423">
        <v>51000</v>
      </c>
      <c r="Q43" s="257">
        <f t="shared" si="2"/>
        <v>1000</v>
      </c>
      <c r="R43" s="424">
        <f t="shared" si="3"/>
        <v>0.02</v>
      </c>
    </row>
    <row r="44" spans="1:18" x14ac:dyDescent="0.2">
      <c r="D44" s="432" t="s">
        <v>154</v>
      </c>
      <c r="E44" s="433"/>
      <c r="F44" s="434"/>
      <c r="G44" s="216"/>
      <c r="H44" s="432" t="s">
        <v>154</v>
      </c>
      <c r="I44" s="433"/>
      <c r="J44" s="434"/>
      <c r="K44" s="216"/>
      <c r="L44" s="432" t="s">
        <v>154</v>
      </c>
      <c r="M44" s="65"/>
      <c r="N44" s="438"/>
      <c r="P44" s="432" t="s">
        <v>154</v>
      </c>
      <c r="Q44" s="65"/>
      <c r="R44" s="438"/>
    </row>
    <row r="45" spans="1:18" ht="12.75" customHeight="1" x14ac:dyDescent="0.2">
      <c r="D45" s="331" t="s">
        <v>65</v>
      </c>
      <c r="E45" s="80"/>
      <c r="F45" s="435"/>
      <c r="H45" s="482" t="s">
        <v>115</v>
      </c>
      <c r="I45" s="483"/>
      <c r="J45" s="484"/>
      <c r="L45" s="439" t="s">
        <v>155</v>
      </c>
      <c r="M45" s="80"/>
      <c r="N45" s="435"/>
      <c r="P45" s="439" t="s">
        <v>155</v>
      </c>
      <c r="Q45" s="80"/>
      <c r="R45" s="435"/>
    </row>
    <row r="46" spans="1:18" x14ac:dyDescent="0.2">
      <c r="D46" s="331" t="s">
        <v>66</v>
      </c>
      <c r="E46" s="80"/>
      <c r="F46" s="435"/>
      <c r="H46" s="482" t="s">
        <v>114</v>
      </c>
      <c r="I46" s="483"/>
      <c r="J46" s="484"/>
      <c r="L46" s="354"/>
      <c r="M46" s="80"/>
      <c r="N46" s="435"/>
      <c r="P46" s="354"/>
      <c r="Q46" s="80"/>
      <c r="R46" s="435"/>
    </row>
    <row r="47" spans="1:18" x14ac:dyDescent="0.2">
      <c r="D47" s="436" t="s">
        <v>156</v>
      </c>
      <c r="E47" s="76"/>
      <c r="F47" s="437"/>
      <c r="H47" s="436" t="s">
        <v>157</v>
      </c>
      <c r="I47" s="76"/>
      <c r="J47" s="437"/>
      <c r="L47" s="359"/>
      <c r="M47" s="76"/>
      <c r="N47" s="437"/>
      <c r="P47" s="359"/>
      <c r="Q47" s="76"/>
      <c r="R47" s="437"/>
    </row>
  </sheetData>
  <mergeCells count="2">
    <mergeCell ref="H45:J45"/>
    <mergeCell ref="H46:J46"/>
  </mergeCells>
  <pageMargins left="0.7" right="0.7" top="0.75" bottom="0.75" header="0.3" footer="0.3"/>
  <pageSetup scale="90" orientation="portrait" r:id="rId1"/>
  <headerFooter>
    <oddFooter>&amp;L&amp;"Arial,Italic"&amp;9Division of School Business
NC Department of Public Instruction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0" workbookViewId="0">
      <selection activeCell="I32" sqref="I32"/>
    </sheetView>
  </sheetViews>
  <sheetFormatPr defaultRowHeight="12.75" x14ac:dyDescent="0.2"/>
  <cols>
    <col min="1" max="1" width="5.5703125" style="249" customWidth="1"/>
    <col min="2" max="3" width="12" customWidth="1"/>
    <col min="8" max="8" width="10.7109375" customWidth="1"/>
  </cols>
  <sheetData>
    <row r="1" spans="1:8" x14ac:dyDescent="0.2">
      <c r="A1" s="212" t="s">
        <v>169</v>
      </c>
    </row>
    <row r="2" spans="1:8" x14ac:dyDescent="0.2">
      <c r="A2" s="212" t="s">
        <v>163</v>
      </c>
    </row>
    <row r="3" spans="1:8" x14ac:dyDescent="0.2">
      <c r="A3" s="212"/>
    </row>
    <row r="4" spans="1:8" ht="60" x14ac:dyDescent="0.25">
      <c r="A4" s="250" t="s">
        <v>56</v>
      </c>
      <c r="B4" s="250" t="s">
        <v>62</v>
      </c>
      <c r="C4" s="250" t="s">
        <v>53</v>
      </c>
      <c r="D4" s="250" t="s">
        <v>54</v>
      </c>
      <c r="E4" s="250" t="s">
        <v>57</v>
      </c>
      <c r="F4" s="250" t="s">
        <v>63</v>
      </c>
      <c r="H4" s="421" t="s">
        <v>173</v>
      </c>
    </row>
    <row r="5" spans="1:8" ht="15" x14ac:dyDescent="0.25">
      <c r="A5" s="251">
        <v>0</v>
      </c>
      <c r="B5" s="252">
        <v>35000</v>
      </c>
      <c r="C5" s="252">
        <f>D5-B5</f>
        <v>0</v>
      </c>
      <c r="D5" s="422">
        <v>35000</v>
      </c>
      <c r="E5" s="253"/>
      <c r="F5" s="319"/>
      <c r="H5" s="422">
        <v>35000</v>
      </c>
    </row>
    <row r="6" spans="1:8" ht="15" x14ac:dyDescent="0.25">
      <c r="A6" s="255">
        <v>1</v>
      </c>
      <c r="B6" s="256">
        <v>35000</v>
      </c>
      <c r="C6" s="256">
        <f t="shared" ref="C6:C41" si="0">D6-B6</f>
        <v>750</v>
      </c>
      <c r="D6" s="423">
        <v>35750</v>
      </c>
      <c r="E6" s="257">
        <v>750</v>
      </c>
      <c r="F6" s="424">
        <v>2.1428571428571429E-2</v>
      </c>
      <c r="H6" s="423">
        <v>36000</v>
      </c>
    </row>
    <row r="7" spans="1:8" ht="15" x14ac:dyDescent="0.25">
      <c r="A7" s="255">
        <v>2</v>
      </c>
      <c r="B7" s="256">
        <v>35000</v>
      </c>
      <c r="C7" s="256">
        <f t="shared" si="0"/>
        <v>1000</v>
      </c>
      <c r="D7" s="423">
        <v>36000</v>
      </c>
      <c r="E7" s="257">
        <v>1000</v>
      </c>
      <c r="F7" s="424">
        <v>2.8571428571428571E-2</v>
      </c>
      <c r="H7" s="423">
        <v>37000</v>
      </c>
    </row>
    <row r="8" spans="1:8" ht="15" x14ac:dyDescent="0.25">
      <c r="A8" s="255">
        <v>3</v>
      </c>
      <c r="B8" s="256">
        <v>35000</v>
      </c>
      <c r="C8" s="256">
        <f t="shared" si="0"/>
        <v>1250</v>
      </c>
      <c r="D8" s="423">
        <v>36250</v>
      </c>
      <c r="E8" s="257">
        <v>1250</v>
      </c>
      <c r="F8" s="424">
        <v>3.5714285714285712E-2</v>
      </c>
      <c r="H8" s="423">
        <v>38000</v>
      </c>
    </row>
    <row r="9" spans="1:8" ht="15" x14ac:dyDescent="0.25">
      <c r="A9" s="255">
        <v>4</v>
      </c>
      <c r="B9" s="256">
        <v>35000</v>
      </c>
      <c r="C9" s="256">
        <f t="shared" si="0"/>
        <v>1750</v>
      </c>
      <c r="D9" s="423">
        <v>36750</v>
      </c>
      <c r="E9" s="257">
        <v>1750</v>
      </c>
      <c r="F9" s="424">
        <v>0.05</v>
      </c>
      <c r="H9" s="423">
        <v>39000</v>
      </c>
    </row>
    <row r="10" spans="1:8" ht="15" x14ac:dyDescent="0.25">
      <c r="A10" s="255">
        <v>5</v>
      </c>
      <c r="B10" s="256">
        <v>36500</v>
      </c>
      <c r="C10" s="256">
        <f t="shared" si="0"/>
        <v>750</v>
      </c>
      <c r="D10" s="423">
        <v>37250</v>
      </c>
      <c r="E10" s="257">
        <v>2250</v>
      </c>
      <c r="F10" s="424">
        <v>6.4285714285714279E-2</v>
      </c>
      <c r="H10" s="423">
        <v>40000</v>
      </c>
    </row>
    <row r="11" spans="1:8" ht="15" x14ac:dyDescent="0.25">
      <c r="A11" s="255">
        <v>6</v>
      </c>
      <c r="B11" s="256">
        <v>36500</v>
      </c>
      <c r="C11" s="256">
        <f t="shared" si="0"/>
        <v>1500</v>
      </c>
      <c r="D11" s="423">
        <v>38000</v>
      </c>
      <c r="E11" s="257">
        <v>1500</v>
      </c>
      <c r="F11" s="424">
        <v>4.1095890410958902E-2</v>
      </c>
      <c r="H11" s="423">
        <v>41000</v>
      </c>
    </row>
    <row r="12" spans="1:8" ht="15" x14ac:dyDescent="0.25">
      <c r="A12" s="255">
        <v>7</v>
      </c>
      <c r="B12" s="256">
        <v>36500</v>
      </c>
      <c r="C12" s="256">
        <f t="shared" si="0"/>
        <v>2000</v>
      </c>
      <c r="D12" s="423">
        <v>38500</v>
      </c>
      <c r="E12" s="257">
        <v>2000</v>
      </c>
      <c r="F12" s="424">
        <v>5.4794520547945202E-2</v>
      </c>
      <c r="H12" s="423">
        <v>42000</v>
      </c>
    </row>
    <row r="13" spans="1:8" ht="15" x14ac:dyDescent="0.25">
      <c r="A13" s="255">
        <v>8</v>
      </c>
      <c r="B13" s="256">
        <v>36500</v>
      </c>
      <c r="C13" s="256">
        <f t="shared" si="0"/>
        <v>2500</v>
      </c>
      <c r="D13" s="423">
        <v>39000</v>
      </c>
      <c r="E13" s="257">
        <v>2500</v>
      </c>
      <c r="F13" s="424">
        <v>6.8493150684931503E-2</v>
      </c>
      <c r="H13" s="423">
        <v>43000</v>
      </c>
    </row>
    <row r="14" spans="1:8" ht="15" x14ac:dyDescent="0.25">
      <c r="A14" s="255">
        <v>9</v>
      </c>
      <c r="B14" s="256">
        <v>36500</v>
      </c>
      <c r="C14" s="256">
        <f t="shared" si="0"/>
        <v>3000</v>
      </c>
      <c r="D14" s="423">
        <v>39500</v>
      </c>
      <c r="E14" s="257">
        <v>3000</v>
      </c>
      <c r="F14" s="424">
        <v>8.2191780821917804E-2</v>
      </c>
      <c r="H14" s="423">
        <v>44000</v>
      </c>
    </row>
    <row r="15" spans="1:8" ht="15" x14ac:dyDescent="0.25">
      <c r="A15" s="255">
        <v>10</v>
      </c>
      <c r="B15" s="256">
        <v>40000</v>
      </c>
      <c r="C15" s="256">
        <f t="shared" si="0"/>
        <v>250</v>
      </c>
      <c r="D15" s="423">
        <v>40250</v>
      </c>
      <c r="E15" s="257">
        <v>3750</v>
      </c>
      <c r="F15" s="424">
        <v>0.10273972602739725</v>
      </c>
      <c r="H15" s="423">
        <v>45000</v>
      </c>
    </row>
    <row r="16" spans="1:8" ht="15" x14ac:dyDescent="0.25">
      <c r="A16" s="255">
        <v>11</v>
      </c>
      <c r="B16" s="256">
        <v>40000</v>
      </c>
      <c r="C16" s="256">
        <f t="shared" si="0"/>
        <v>1000</v>
      </c>
      <c r="D16" s="423">
        <v>41000</v>
      </c>
      <c r="E16" s="257">
        <v>1000</v>
      </c>
      <c r="F16" s="424">
        <v>2.5000000000000001E-2</v>
      </c>
      <c r="H16" s="423">
        <v>46000</v>
      </c>
    </row>
    <row r="17" spans="1:8" ht="15" x14ac:dyDescent="0.25">
      <c r="A17" s="255">
        <v>12</v>
      </c>
      <c r="B17" s="256">
        <v>40000</v>
      </c>
      <c r="C17" s="256">
        <f t="shared" si="0"/>
        <v>1750</v>
      </c>
      <c r="D17" s="423">
        <v>41750</v>
      </c>
      <c r="E17" s="257">
        <v>1750</v>
      </c>
      <c r="F17" s="424">
        <v>4.3749999999999997E-2</v>
      </c>
      <c r="H17" s="423">
        <v>47000</v>
      </c>
    </row>
    <row r="18" spans="1:8" ht="15" x14ac:dyDescent="0.25">
      <c r="A18" s="255">
        <v>13</v>
      </c>
      <c r="B18" s="256">
        <v>40000</v>
      </c>
      <c r="C18" s="256">
        <f t="shared" si="0"/>
        <v>2500</v>
      </c>
      <c r="D18" s="423">
        <v>42500</v>
      </c>
      <c r="E18" s="257">
        <v>2500</v>
      </c>
      <c r="F18" s="424">
        <v>6.25E-2</v>
      </c>
      <c r="H18" s="423">
        <v>48000</v>
      </c>
    </row>
    <row r="19" spans="1:8" ht="15" x14ac:dyDescent="0.25">
      <c r="A19" s="255">
        <v>14</v>
      </c>
      <c r="B19" s="256">
        <v>40000</v>
      </c>
      <c r="C19" s="256">
        <f t="shared" si="0"/>
        <v>3250</v>
      </c>
      <c r="D19" s="423">
        <v>43250</v>
      </c>
      <c r="E19" s="257">
        <v>3250</v>
      </c>
      <c r="F19" s="424">
        <v>8.1250000000000003E-2</v>
      </c>
      <c r="H19" s="423">
        <v>49000</v>
      </c>
    </row>
    <row r="20" spans="1:8" ht="15" x14ac:dyDescent="0.25">
      <c r="A20" s="255">
        <v>15</v>
      </c>
      <c r="B20" s="256">
        <v>43500</v>
      </c>
      <c r="C20" s="256">
        <f t="shared" si="0"/>
        <v>1750</v>
      </c>
      <c r="D20" s="423">
        <v>45250</v>
      </c>
      <c r="E20" s="257">
        <v>5250</v>
      </c>
      <c r="F20" s="424">
        <v>0.13125000000000001</v>
      </c>
      <c r="H20" s="423">
        <v>50000</v>
      </c>
    </row>
    <row r="21" spans="1:8" ht="15" x14ac:dyDescent="0.25">
      <c r="A21" s="255">
        <v>16</v>
      </c>
      <c r="B21" s="256">
        <v>43500</v>
      </c>
      <c r="C21" s="256">
        <f t="shared" si="0"/>
        <v>1750</v>
      </c>
      <c r="D21" s="423">
        <v>45250</v>
      </c>
      <c r="E21" s="257">
        <v>1750</v>
      </c>
      <c r="F21" s="424">
        <v>4.0229885057471264E-2</v>
      </c>
      <c r="H21" s="423">
        <v>50000</v>
      </c>
    </row>
    <row r="22" spans="1:8" ht="15" x14ac:dyDescent="0.25">
      <c r="A22" s="255">
        <v>17</v>
      </c>
      <c r="B22" s="256">
        <v>43500</v>
      </c>
      <c r="C22" s="256">
        <f t="shared" si="0"/>
        <v>1750</v>
      </c>
      <c r="D22" s="423">
        <v>45250</v>
      </c>
      <c r="E22" s="257">
        <v>1750</v>
      </c>
      <c r="F22" s="424">
        <v>4.0229885057471264E-2</v>
      </c>
      <c r="H22" s="423">
        <v>50000</v>
      </c>
    </row>
    <row r="23" spans="1:8" ht="15" x14ac:dyDescent="0.25">
      <c r="A23" s="255">
        <v>18</v>
      </c>
      <c r="B23" s="256">
        <v>43500</v>
      </c>
      <c r="C23" s="256">
        <f t="shared" si="0"/>
        <v>1750</v>
      </c>
      <c r="D23" s="423">
        <v>45250</v>
      </c>
      <c r="E23" s="257">
        <v>1750</v>
      </c>
      <c r="F23" s="424">
        <v>4.0229885057471264E-2</v>
      </c>
      <c r="H23" s="423">
        <v>50000</v>
      </c>
    </row>
    <row r="24" spans="1:8" ht="15" x14ac:dyDescent="0.25">
      <c r="A24" s="255">
        <v>19</v>
      </c>
      <c r="B24" s="256">
        <v>43500</v>
      </c>
      <c r="C24" s="256">
        <f t="shared" si="0"/>
        <v>1750</v>
      </c>
      <c r="D24" s="423">
        <v>45250</v>
      </c>
      <c r="E24" s="257">
        <v>1750</v>
      </c>
      <c r="F24" s="424">
        <v>4.0229885057471264E-2</v>
      </c>
      <c r="H24" s="423">
        <v>50000</v>
      </c>
    </row>
    <row r="25" spans="1:8" ht="15" x14ac:dyDescent="0.25">
      <c r="A25" s="255">
        <v>20</v>
      </c>
      <c r="B25" s="256">
        <v>46500</v>
      </c>
      <c r="C25" s="256">
        <f t="shared" si="0"/>
        <v>1500</v>
      </c>
      <c r="D25" s="423">
        <v>48000</v>
      </c>
      <c r="E25" s="257">
        <v>4500</v>
      </c>
      <c r="F25" s="424">
        <v>0.10344827586206896</v>
      </c>
      <c r="H25" s="423">
        <v>50000</v>
      </c>
    </row>
    <row r="26" spans="1:8" ht="15" x14ac:dyDescent="0.25">
      <c r="A26" s="255">
        <v>21</v>
      </c>
      <c r="B26" s="256">
        <v>46500</v>
      </c>
      <c r="C26" s="256">
        <f t="shared" si="0"/>
        <v>1500</v>
      </c>
      <c r="D26" s="423">
        <v>48000</v>
      </c>
      <c r="E26" s="257">
        <v>1500</v>
      </c>
      <c r="F26" s="424">
        <v>3.2258064516129031E-2</v>
      </c>
      <c r="H26" s="423">
        <v>50000</v>
      </c>
    </row>
    <row r="27" spans="1:8" ht="15" x14ac:dyDescent="0.25">
      <c r="A27" s="255">
        <v>22</v>
      </c>
      <c r="B27" s="256">
        <v>46500</v>
      </c>
      <c r="C27" s="256">
        <f t="shared" si="0"/>
        <v>1500</v>
      </c>
      <c r="D27" s="423">
        <v>48000</v>
      </c>
      <c r="E27" s="257">
        <v>1500</v>
      </c>
      <c r="F27" s="424">
        <v>3.2258064516129031E-2</v>
      </c>
      <c r="H27" s="423">
        <v>50000</v>
      </c>
    </row>
    <row r="28" spans="1:8" ht="15" x14ac:dyDescent="0.25">
      <c r="A28" s="255">
        <v>23</v>
      </c>
      <c r="B28" s="256">
        <v>46500</v>
      </c>
      <c r="C28" s="256">
        <f t="shared" si="0"/>
        <v>1500</v>
      </c>
      <c r="D28" s="423">
        <v>48000</v>
      </c>
      <c r="E28" s="257">
        <v>1500</v>
      </c>
      <c r="F28" s="424">
        <v>3.2258064516129031E-2</v>
      </c>
      <c r="H28" s="423">
        <v>50000</v>
      </c>
    </row>
    <row r="29" spans="1:8" ht="15" x14ac:dyDescent="0.25">
      <c r="A29" s="255">
        <v>24</v>
      </c>
      <c r="B29" s="256">
        <v>46500</v>
      </c>
      <c r="C29" s="256">
        <f t="shared" si="0"/>
        <v>1500</v>
      </c>
      <c r="D29" s="423">
        <v>48000</v>
      </c>
      <c r="E29" s="257">
        <v>1500</v>
      </c>
      <c r="F29" s="424">
        <v>3.2258064516129031E-2</v>
      </c>
      <c r="H29" s="423">
        <v>50000</v>
      </c>
    </row>
    <row r="30" spans="1:8" ht="15" x14ac:dyDescent="0.25">
      <c r="A30" s="255">
        <v>25</v>
      </c>
      <c r="B30" s="256">
        <v>50000</v>
      </c>
      <c r="C30" s="256">
        <f t="shared" si="0"/>
        <v>1000</v>
      </c>
      <c r="D30" s="423">
        <v>51000</v>
      </c>
      <c r="E30" s="257">
        <v>4500</v>
      </c>
      <c r="F30" s="424">
        <v>9.6774193548387094E-2</v>
      </c>
      <c r="H30" s="423">
        <v>51000</v>
      </c>
    </row>
    <row r="31" spans="1:8" ht="15" x14ac:dyDescent="0.25">
      <c r="A31" s="255">
        <v>26</v>
      </c>
      <c r="B31" s="256">
        <v>50000</v>
      </c>
      <c r="C31" s="256">
        <f t="shared" si="0"/>
        <v>1000</v>
      </c>
      <c r="D31" s="423">
        <v>51000</v>
      </c>
      <c r="E31" s="257">
        <v>1000</v>
      </c>
      <c r="F31" s="424">
        <v>0.02</v>
      </c>
      <c r="H31" s="423">
        <v>51000</v>
      </c>
    </row>
    <row r="32" spans="1:8" ht="15" x14ac:dyDescent="0.25">
      <c r="A32" s="255">
        <v>27</v>
      </c>
      <c r="B32" s="256">
        <v>50000</v>
      </c>
      <c r="C32" s="256">
        <f t="shared" si="0"/>
        <v>1000</v>
      </c>
      <c r="D32" s="423">
        <v>51000</v>
      </c>
      <c r="E32" s="257">
        <v>1000</v>
      </c>
      <c r="F32" s="424">
        <v>0.02</v>
      </c>
      <c r="H32" s="423">
        <v>51000</v>
      </c>
    </row>
    <row r="33" spans="1:8" ht="15" x14ac:dyDescent="0.25">
      <c r="A33" s="255">
        <v>28</v>
      </c>
      <c r="B33" s="256">
        <v>50000</v>
      </c>
      <c r="C33" s="256">
        <f t="shared" si="0"/>
        <v>1000</v>
      </c>
      <c r="D33" s="423">
        <v>51000</v>
      </c>
      <c r="E33" s="257">
        <v>1000</v>
      </c>
      <c r="F33" s="424">
        <v>0.02</v>
      </c>
      <c r="H33" s="423">
        <v>51000</v>
      </c>
    </row>
    <row r="34" spans="1:8" ht="15" x14ac:dyDescent="0.25">
      <c r="A34" s="255">
        <v>29</v>
      </c>
      <c r="B34" s="256">
        <v>50000</v>
      </c>
      <c r="C34" s="256">
        <f t="shared" si="0"/>
        <v>1000</v>
      </c>
      <c r="D34" s="423">
        <v>51000</v>
      </c>
      <c r="E34" s="257">
        <v>1000</v>
      </c>
      <c r="F34" s="424">
        <v>0.02</v>
      </c>
      <c r="H34" s="423">
        <v>51000</v>
      </c>
    </row>
    <row r="35" spans="1:8" ht="15" x14ac:dyDescent="0.25">
      <c r="A35" s="255">
        <v>30</v>
      </c>
      <c r="B35" s="256">
        <v>50000</v>
      </c>
      <c r="C35" s="256">
        <f t="shared" si="0"/>
        <v>1000</v>
      </c>
      <c r="D35" s="423">
        <v>51000</v>
      </c>
      <c r="E35" s="257">
        <v>1000</v>
      </c>
      <c r="F35" s="424">
        <v>0.02</v>
      </c>
      <c r="H35" s="423">
        <v>51000</v>
      </c>
    </row>
    <row r="36" spans="1:8" ht="15" x14ac:dyDescent="0.25">
      <c r="A36" s="255">
        <v>31</v>
      </c>
      <c r="B36" s="256">
        <v>50000</v>
      </c>
      <c r="C36" s="256">
        <f t="shared" si="0"/>
        <v>1000</v>
      </c>
      <c r="D36" s="423">
        <v>51000</v>
      </c>
      <c r="E36" s="257">
        <v>1000</v>
      </c>
      <c r="F36" s="424">
        <v>0.02</v>
      </c>
      <c r="H36" s="423">
        <v>51000</v>
      </c>
    </row>
    <row r="37" spans="1:8" ht="15" x14ac:dyDescent="0.25">
      <c r="A37" s="255">
        <v>32</v>
      </c>
      <c r="B37" s="256">
        <v>50000</v>
      </c>
      <c r="C37" s="256">
        <f t="shared" si="0"/>
        <v>1000</v>
      </c>
      <c r="D37" s="423">
        <v>51000</v>
      </c>
      <c r="E37" s="257">
        <v>1000</v>
      </c>
      <c r="F37" s="424">
        <v>0.02</v>
      </c>
      <c r="H37" s="423">
        <v>51000</v>
      </c>
    </row>
    <row r="38" spans="1:8" ht="15" x14ac:dyDescent="0.25">
      <c r="A38" s="255">
        <v>33</v>
      </c>
      <c r="B38" s="256">
        <v>50000</v>
      </c>
      <c r="C38" s="256">
        <f t="shared" si="0"/>
        <v>1000</v>
      </c>
      <c r="D38" s="423">
        <v>51000</v>
      </c>
      <c r="E38" s="257">
        <v>1000</v>
      </c>
      <c r="F38" s="424">
        <v>0.02</v>
      </c>
      <c r="H38" s="423">
        <v>51000</v>
      </c>
    </row>
    <row r="39" spans="1:8" ht="15" x14ac:dyDescent="0.25">
      <c r="A39" s="255">
        <v>34</v>
      </c>
      <c r="B39" s="256">
        <v>50000</v>
      </c>
      <c r="C39" s="256">
        <f t="shared" si="0"/>
        <v>1000</v>
      </c>
      <c r="D39" s="423">
        <v>51000</v>
      </c>
      <c r="E39" s="257">
        <v>1000</v>
      </c>
      <c r="F39" s="424">
        <v>0.02</v>
      </c>
      <c r="H39" s="423">
        <v>51000</v>
      </c>
    </row>
    <row r="40" spans="1:8" ht="15" x14ac:dyDescent="0.25">
      <c r="A40" s="255">
        <v>35</v>
      </c>
      <c r="B40" s="256">
        <v>50000</v>
      </c>
      <c r="C40" s="256">
        <f t="shared" si="0"/>
        <v>1000</v>
      </c>
      <c r="D40" s="423">
        <v>51000</v>
      </c>
      <c r="E40" s="257">
        <v>1000</v>
      </c>
      <c r="F40" s="424">
        <v>0.02</v>
      </c>
      <c r="H40" s="423">
        <v>51000</v>
      </c>
    </row>
    <row r="41" spans="1:8" ht="15" x14ac:dyDescent="0.25">
      <c r="A41" s="255">
        <v>36</v>
      </c>
      <c r="B41" s="256">
        <v>50000</v>
      </c>
      <c r="C41" s="256">
        <f t="shared" si="0"/>
        <v>1000</v>
      </c>
      <c r="D41" s="423">
        <v>51000</v>
      </c>
      <c r="E41" s="257">
        <v>1000</v>
      </c>
      <c r="F41" s="424">
        <v>0.02</v>
      </c>
      <c r="H41" s="423">
        <v>51000</v>
      </c>
    </row>
    <row r="42" spans="1:8" ht="15" x14ac:dyDescent="0.25">
      <c r="A42" s="260">
        <v>37</v>
      </c>
      <c r="B42" s="261">
        <v>50000</v>
      </c>
      <c r="C42" s="261">
        <v>0</v>
      </c>
      <c r="D42" s="423">
        <v>51000</v>
      </c>
      <c r="E42" s="257">
        <v>1000</v>
      </c>
      <c r="F42" s="424">
        <v>0.02</v>
      </c>
      <c r="H42" s="423">
        <v>51000</v>
      </c>
    </row>
    <row r="43" spans="1:8" x14ac:dyDescent="0.2">
      <c r="D43" s="432" t="s">
        <v>154</v>
      </c>
      <c r="E43" s="65"/>
      <c r="F43" s="438"/>
      <c r="H43" s="432" t="s">
        <v>154</v>
      </c>
    </row>
    <row r="44" spans="1:8" x14ac:dyDescent="0.2">
      <c r="D44" s="439" t="s">
        <v>155</v>
      </c>
      <c r="E44" s="80"/>
      <c r="F44" s="435"/>
      <c r="H44" s="439" t="s">
        <v>155</v>
      </c>
    </row>
    <row r="45" spans="1:8" x14ac:dyDescent="0.2">
      <c r="D45" s="354"/>
      <c r="E45" s="80"/>
      <c r="F45" s="435"/>
      <c r="H45" s="354"/>
    </row>
    <row r="46" spans="1:8" x14ac:dyDescent="0.2">
      <c r="D46" s="359"/>
      <c r="E46" s="76"/>
      <c r="F46" s="437"/>
      <c r="H46" s="3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J4" sqref="J4"/>
    </sheetView>
  </sheetViews>
  <sheetFormatPr defaultRowHeight="12.75" x14ac:dyDescent="0.2"/>
  <cols>
    <col min="8" max="8" width="8.85546875" style="81"/>
  </cols>
  <sheetData>
    <row r="1" spans="1:10" x14ac:dyDescent="0.2">
      <c r="A1" s="212" t="s">
        <v>162</v>
      </c>
      <c r="C1" s="81"/>
    </row>
    <row r="2" spans="1:10" x14ac:dyDescent="0.2">
      <c r="A2" s="212" t="s">
        <v>163</v>
      </c>
      <c r="C2" s="81"/>
    </row>
    <row r="3" spans="1:10" x14ac:dyDescent="0.2">
      <c r="A3" s="249"/>
      <c r="C3" s="81"/>
    </row>
    <row r="4" spans="1:10" ht="90" x14ac:dyDescent="0.25">
      <c r="A4" s="250" t="s">
        <v>56</v>
      </c>
      <c r="B4" s="250" t="s">
        <v>62</v>
      </c>
      <c r="C4" s="250" t="s">
        <v>53</v>
      </c>
      <c r="D4" s="250" t="s">
        <v>54</v>
      </c>
      <c r="E4" s="250" t="s">
        <v>57</v>
      </c>
      <c r="F4" s="250" t="s">
        <v>63</v>
      </c>
      <c r="G4" s="250" t="s">
        <v>55</v>
      </c>
      <c r="J4" s="250" t="s">
        <v>143</v>
      </c>
    </row>
    <row r="5" spans="1:10" ht="15" x14ac:dyDescent="0.25">
      <c r="A5" s="251">
        <v>0</v>
      </c>
      <c r="B5" s="252">
        <v>35000</v>
      </c>
      <c r="C5" s="252">
        <f>D5-B5</f>
        <v>0</v>
      </c>
      <c r="D5" s="253">
        <v>35000</v>
      </c>
      <c r="E5" s="253"/>
      <c r="F5" s="253"/>
      <c r="G5" s="319"/>
      <c r="J5" s="411">
        <f>H5+I5</f>
        <v>0</v>
      </c>
    </row>
    <row r="6" spans="1:10" ht="15" x14ac:dyDescent="0.25">
      <c r="A6" s="255">
        <v>1</v>
      </c>
      <c r="B6" s="256">
        <v>35000</v>
      </c>
      <c r="C6" s="256">
        <f>D6-B6</f>
        <v>500</v>
      </c>
      <c r="D6" s="257">
        <v>35500</v>
      </c>
      <c r="E6" s="257">
        <f>D6-B5</f>
        <v>500</v>
      </c>
      <c r="F6" s="258">
        <f t="shared" ref="F6:F42" si="0">E6/B5</f>
        <v>1.4285714285714285E-2</v>
      </c>
      <c r="G6" s="320"/>
      <c r="J6" s="412">
        <v>36000</v>
      </c>
    </row>
    <row r="7" spans="1:10" ht="15" x14ac:dyDescent="0.25">
      <c r="A7" s="255">
        <v>2</v>
      </c>
      <c r="B7" s="256">
        <v>35000</v>
      </c>
      <c r="C7" s="256">
        <f t="shared" ref="C7:C41" si="1">D7-B7</f>
        <v>1000</v>
      </c>
      <c r="D7" s="257">
        <v>36000</v>
      </c>
      <c r="E7" s="257">
        <f t="shared" ref="E7:E42" si="2">D7-B6</f>
        <v>1000</v>
      </c>
      <c r="F7" s="258">
        <f t="shared" si="0"/>
        <v>2.8571428571428571E-2</v>
      </c>
      <c r="G7" s="320"/>
      <c r="J7" s="412">
        <v>37000</v>
      </c>
    </row>
    <row r="8" spans="1:10" ht="15" x14ac:dyDescent="0.25">
      <c r="A8" s="255">
        <v>3</v>
      </c>
      <c r="B8" s="256">
        <v>35000</v>
      </c>
      <c r="C8" s="256">
        <f t="shared" si="1"/>
        <v>1500</v>
      </c>
      <c r="D8" s="257">
        <v>36500</v>
      </c>
      <c r="E8" s="257">
        <f t="shared" si="2"/>
        <v>1500</v>
      </c>
      <c r="F8" s="258">
        <f t="shared" si="0"/>
        <v>4.2857142857142858E-2</v>
      </c>
      <c r="G8" s="320"/>
      <c r="J8" s="412">
        <v>38000</v>
      </c>
    </row>
    <row r="9" spans="1:10" ht="15" x14ac:dyDescent="0.25">
      <c r="A9" s="255">
        <v>4</v>
      </c>
      <c r="B9" s="256">
        <v>35000</v>
      </c>
      <c r="C9" s="256">
        <f t="shared" si="1"/>
        <v>2000</v>
      </c>
      <c r="D9" s="257">
        <v>37000</v>
      </c>
      <c r="E9" s="257">
        <f t="shared" si="2"/>
        <v>2000</v>
      </c>
      <c r="F9" s="258">
        <f t="shared" si="0"/>
        <v>5.7142857142857141E-2</v>
      </c>
      <c r="G9" s="320"/>
      <c r="J9" s="412">
        <v>39000</v>
      </c>
    </row>
    <row r="10" spans="1:10" ht="15" x14ac:dyDescent="0.25">
      <c r="A10" s="255">
        <v>5</v>
      </c>
      <c r="B10" s="256">
        <v>36500</v>
      </c>
      <c r="C10" s="256">
        <f t="shared" si="1"/>
        <v>1750</v>
      </c>
      <c r="D10" s="257">
        <v>38250</v>
      </c>
      <c r="E10" s="257">
        <f t="shared" si="2"/>
        <v>3250</v>
      </c>
      <c r="F10" s="258">
        <f t="shared" si="0"/>
        <v>9.285714285714286E-2</v>
      </c>
      <c r="G10" s="259"/>
      <c r="J10" s="412">
        <v>40000</v>
      </c>
    </row>
    <row r="11" spans="1:10" ht="15" x14ac:dyDescent="0.25">
      <c r="A11" s="255">
        <v>6</v>
      </c>
      <c r="B11" s="256">
        <v>36500</v>
      </c>
      <c r="C11" s="256">
        <f t="shared" si="1"/>
        <v>2250</v>
      </c>
      <c r="D11" s="257">
        <v>38750</v>
      </c>
      <c r="E11" s="257">
        <f t="shared" si="2"/>
        <v>2250</v>
      </c>
      <c r="F11" s="258">
        <f t="shared" si="0"/>
        <v>6.1643835616438353E-2</v>
      </c>
      <c r="G11" s="259"/>
      <c r="J11" s="412">
        <v>41000</v>
      </c>
    </row>
    <row r="12" spans="1:10" ht="15" x14ac:dyDescent="0.25">
      <c r="A12" s="255">
        <v>7</v>
      </c>
      <c r="B12" s="256">
        <v>36500</v>
      </c>
      <c r="C12" s="256">
        <f t="shared" si="1"/>
        <v>2750</v>
      </c>
      <c r="D12" s="257">
        <v>39250</v>
      </c>
      <c r="E12" s="257">
        <f>D12-B11</f>
        <v>2750</v>
      </c>
      <c r="F12" s="258">
        <f t="shared" si="0"/>
        <v>7.5342465753424653E-2</v>
      </c>
      <c r="G12" s="259"/>
      <c r="J12" s="412">
        <v>42000</v>
      </c>
    </row>
    <row r="13" spans="1:10" ht="15" x14ac:dyDescent="0.25">
      <c r="A13" s="255">
        <v>8</v>
      </c>
      <c r="B13" s="256">
        <v>36500</v>
      </c>
      <c r="C13" s="256">
        <f t="shared" si="1"/>
        <v>3250</v>
      </c>
      <c r="D13" s="257">
        <v>39750</v>
      </c>
      <c r="E13" s="257">
        <f t="shared" si="2"/>
        <v>3250</v>
      </c>
      <c r="F13" s="258">
        <f t="shared" si="0"/>
        <v>8.9041095890410954E-2</v>
      </c>
      <c r="G13" s="259"/>
      <c r="J13" s="412">
        <v>43000</v>
      </c>
    </row>
    <row r="14" spans="1:10" ht="15" x14ac:dyDescent="0.25">
      <c r="A14" s="255">
        <v>9</v>
      </c>
      <c r="B14" s="256">
        <v>36500</v>
      </c>
      <c r="C14" s="256">
        <f t="shared" si="1"/>
        <v>3750</v>
      </c>
      <c r="D14" s="257">
        <v>40250</v>
      </c>
      <c r="E14" s="257">
        <f t="shared" si="2"/>
        <v>3750</v>
      </c>
      <c r="F14" s="258">
        <f t="shared" si="0"/>
        <v>0.10273972602739725</v>
      </c>
      <c r="G14" s="259"/>
      <c r="J14" s="412">
        <v>44000</v>
      </c>
    </row>
    <row r="15" spans="1:10" ht="15" x14ac:dyDescent="0.25">
      <c r="A15" s="255">
        <v>10</v>
      </c>
      <c r="B15" s="256">
        <v>40000</v>
      </c>
      <c r="C15" s="256">
        <f t="shared" si="1"/>
        <v>2500</v>
      </c>
      <c r="D15" s="257">
        <v>42500</v>
      </c>
      <c r="E15" s="257">
        <f>D15-B14</f>
        <v>6000</v>
      </c>
      <c r="F15" s="258">
        <f t="shared" si="0"/>
        <v>0.16438356164383561</v>
      </c>
      <c r="G15" s="259"/>
      <c r="J15" s="412">
        <v>45000</v>
      </c>
    </row>
    <row r="16" spans="1:10" ht="15" x14ac:dyDescent="0.25">
      <c r="A16" s="255">
        <v>11</v>
      </c>
      <c r="B16" s="256">
        <v>40000</v>
      </c>
      <c r="C16" s="256">
        <f t="shared" si="1"/>
        <v>3000</v>
      </c>
      <c r="D16" s="257">
        <v>43000</v>
      </c>
      <c r="E16" s="257">
        <f t="shared" si="2"/>
        <v>3000</v>
      </c>
      <c r="F16" s="258">
        <f t="shared" si="0"/>
        <v>7.4999999999999997E-2</v>
      </c>
      <c r="G16" s="259"/>
      <c r="J16" s="412">
        <v>46000</v>
      </c>
    </row>
    <row r="17" spans="1:10" ht="15" x14ac:dyDescent="0.25">
      <c r="A17" s="255">
        <v>12</v>
      </c>
      <c r="B17" s="256">
        <v>40000</v>
      </c>
      <c r="C17" s="256">
        <f t="shared" si="1"/>
        <v>3500</v>
      </c>
      <c r="D17" s="257">
        <v>43500</v>
      </c>
      <c r="E17" s="257">
        <f t="shared" si="2"/>
        <v>3500</v>
      </c>
      <c r="F17" s="258">
        <f t="shared" si="0"/>
        <v>8.7499999999999994E-2</v>
      </c>
      <c r="G17" s="259"/>
      <c r="J17" s="412">
        <v>47000</v>
      </c>
    </row>
    <row r="18" spans="1:10" ht="15" x14ac:dyDescent="0.25">
      <c r="A18" s="255">
        <v>13</v>
      </c>
      <c r="B18" s="256">
        <v>40000</v>
      </c>
      <c r="C18" s="256">
        <f t="shared" si="1"/>
        <v>4000</v>
      </c>
      <c r="D18" s="257">
        <v>44000</v>
      </c>
      <c r="E18" s="257">
        <f t="shared" si="2"/>
        <v>4000</v>
      </c>
      <c r="F18" s="258">
        <f t="shared" si="0"/>
        <v>0.1</v>
      </c>
      <c r="G18" s="259"/>
      <c r="J18" s="412">
        <v>48000</v>
      </c>
    </row>
    <row r="19" spans="1:10" ht="15" x14ac:dyDescent="0.25">
      <c r="A19" s="255">
        <v>14</v>
      </c>
      <c r="B19" s="256">
        <v>40000</v>
      </c>
      <c r="C19" s="256">
        <f t="shared" si="1"/>
        <v>4500</v>
      </c>
      <c r="D19" s="257">
        <v>44500</v>
      </c>
      <c r="E19" s="257">
        <f t="shared" si="2"/>
        <v>4500</v>
      </c>
      <c r="F19" s="258">
        <f t="shared" si="0"/>
        <v>0.1125</v>
      </c>
      <c r="G19" s="259"/>
      <c r="J19" s="412">
        <v>49000</v>
      </c>
    </row>
    <row r="20" spans="1:10" ht="15" x14ac:dyDescent="0.25">
      <c r="A20" s="255">
        <v>15</v>
      </c>
      <c r="B20" s="256">
        <v>43500</v>
      </c>
      <c r="C20" s="256">
        <f t="shared" si="1"/>
        <v>3250</v>
      </c>
      <c r="D20" s="257">
        <v>46750</v>
      </c>
      <c r="E20" s="257">
        <f t="shared" si="2"/>
        <v>6750</v>
      </c>
      <c r="F20" s="258">
        <f t="shared" si="0"/>
        <v>0.16875000000000001</v>
      </c>
      <c r="G20" s="259"/>
      <c r="J20" s="412">
        <v>50000</v>
      </c>
    </row>
    <row r="21" spans="1:10" ht="15" x14ac:dyDescent="0.25">
      <c r="A21" s="255">
        <v>16</v>
      </c>
      <c r="B21" s="256">
        <v>43500</v>
      </c>
      <c r="C21" s="256">
        <f t="shared" si="1"/>
        <v>3250</v>
      </c>
      <c r="D21" s="257">
        <v>46750</v>
      </c>
      <c r="E21" s="257">
        <f t="shared" si="2"/>
        <v>3250</v>
      </c>
      <c r="F21" s="258">
        <f t="shared" si="0"/>
        <v>7.4712643678160925E-2</v>
      </c>
      <c r="G21" s="259"/>
      <c r="J21" s="412">
        <v>50000</v>
      </c>
    </row>
    <row r="22" spans="1:10" ht="15" x14ac:dyDescent="0.25">
      <c r="A22" s="255">
        <v>17</v>
      </c>
      <c r="B22" s="256">
        <v>43500</v>
      </c>
      <c r="C22" s="256">
        <f t="shared" si="1"/>
        <v>3250</v>
      </c>
      <c r="D22" s="257">
        <v>46750</v>
      </c>
      <c r="E22" s="257">
        <f t="shared" si="2"/>
        <v>3250</v>
      </c>
      <c r="F22" s="258">
        <f t="shared" si="0"/>
        <v>7.4712643678160925E-2</v>
      </c>
      <c r="G22" s="259"/>
      <c r="J22" s="412">
        <v>50000</v>
      </c>
    </row>
    <row r="23" spans="1:10" ht="15" x14ac:dyDescent="0.25">
      <c r="A23" s="255">
        <v>18</v>
      </c>
      <c r="B23" s="256">
        <v>43500</v>
      </c>
      <c r="C23" s="256">
        <f t="shared" si="1"/>
        <v>3250</v>
      </c>
      <c r="D23" s="257">
        <v>46750</v>
      </c>
      <c r="E23" s="257">
        <f t="shared" si="2"/>
        <v>3250</v>
      </c>
      <c r="F23" s="258">
        <f t="shared" si="0"/>
        <v>7.4712643678160925E-2</v>
      </c>
      <c r="G23" s="259"/>
      <c r="J23" s="412">
        <v>50000</v>
      </c>
    </row>
    <row r="24" spans="1:10" ht="15" x14ac:dyDescent="0.25">
      <c r="A24" s="255">
        <v>19</v>
      </c>
      <c r="B24" s="256">
        <v>43500</v>
      </c>
      <c r="C24" s="256">
        <f t="shared" si="1"/>
        <v>3250</v>
      </c>
      <c r="D24" s="257">
        <v>46750</v>
      </c>
      <c r="E24" s="257">
        <f t="shared" si="2"/>
        <v>3250</v>
      </c>
      <c r="F24" s="258">
        <f t="shared" si="0"/>
        <v>7.4712643678160925E-2</v>
      </c>
      <c r="G24" s="259"/>
      <c r="J24" s="412">
        <v>50000</v>
      </c>
    </row>
    <row r="25" spans="1:10" ht="15" x14ac:dyDescent="0.25">
      <c r="A25" s="255">
        <v>20</v>
      </c>
      <c r="B25" s="256">
        <v>46500</v>
      </c>
      <c r="C25" s="256">
        <f t="shared" si="1"/>
        <v>1750</v>
      </c>
      <c r="D25" s="257">
        <v>48250</v>
      </c>
      <c r="E25" s="257">
        <f t="shared" si="2"/>
        <v>4750</v>
      </c>
      <c r="F25" s="258">
        <f t="shared" si="0"/>
        <v>0.10919540229885058</v>
      </c>
      <c r="G25" s="259"/>
      <c r="J25" s="412">
        <v>50000</v>
      </c>
    </row>
    <row r="26" spans="1:10" ht="15" x14ac:dyDescent="0.25">
      <c r="A26" s="255">
        <v>21</v>
      </c>
      <c r="B26" s="256">
        <v>46500</v>
      </c>
      <c r="C26" s="256">
        <f t="shared" si="1"/>
        <v>1750</v>
      </c>
      <c r="D26" s="257">
        <v>48250</v>
      </c>
      <c r="E26" s="257">
        <f t="shared" si="2"/>
        <v>1750</v>
      </c>
      <c r="F26" s="258">
        <f t="shared" si="0"/>
        <v>3.7634408602150539E-2</v>
      </c>
      <c r="G26" s="259"/>
      <c r="J26" s="412">
        <v>50000</v>
      </c>
    </row>
    <row r="27" spans="1:10" ht="15" x14ac:dyDescent="0.25">
      <c r="A27" s="255">
        <v>22</v>
      </c>
      <c r="B27" s="256">
        <v>46500</v>
      </c>
      <c r="C27" s="256">
        <f t="shared" si="1"/>
        <v>1750</v>
      </c>
      <c r="D27" s="257">
        <v>48250</v>
      </c>
      <c r="E27" s="257">
        <f t="shared" si="2"/>
        <v>1750</v>
      </c>
      <c r="F27" s="258">
        <f t="shared" si="0"/>
        <v>3.7634408602150539E-2</v>
      </c>
      <c r="G27" s="259"/>
      <c r="J27" s="412">
        <v>50000</v>
      </c>
    </row>
    <row r="28" spans="1:10" ht="15" x14ac:dyDescent="0.25">
      <c r="A28" s="255">
        <v>23</v>
      </c>
      <c r="B28" s="256">
        <v>46500</v>
      </c>
      <c r="C28" s="256">
        <f t="shared" si="1"/>
        <v>1750</v>
      </c>
      <c r="D28" s="257">
        <v>48250</v>
      </c>
      <c r="E28" s="257">
        <f t="shared" si="2"/>
        <v>1750</v>
      </c>
      <c r="F28" s="258">
        <f t="shared" si="0"/>
        <v>3.7634408602150539E-2</v>
      </c>
      <c r="G28" s="259"/>
      <c r="J28" s="412">
        <v>50000</v>
      </c>
    </row>
    <row r="29" spans="1:10" ht="15" x14ac:dyDescent="0.25">
      <c r="A29" s="255">
        <v>24</v>
      </c>
      <c r="B29" s="256">
        <v>46500</v>
      </c>
      <c r="C29" s="256">
        <f t="shared" si="1"/>
        <v>1750</v>
      </c>
      <c r="D29" s="257">
        <v>48250</v>
      </c>
      <c r="E29" s="257">
        <f t="shared" si="2"/>
        <v>1750</v>
      </c>
      <c r="F29" s="258">
        <f t="shared" si="0"/>
        <v>3.7634408602150539E-2</v>
      </c>
      <c r="G29" s="259"/>
      <c r="J29" s="412">
        <v>50000</v>
      </c>
    </row>
    <row r="30" spans="1:10" ht="15" x14ac:dyDescent="0.25">
      <c r="A30" s="255">
        <v>25</v>
      </c>
      <c r="B30" s="256">
        <v>50000</v>
      </c>
      <c r="C30" s="256">
        <f t="shared" si="1"/>
        <v>0</v>
      </c>
      <c r="D30" s="257">
        <v>50000</v>
      </c>
      <c r="E30" s="257">
        <f t="shared" si="2"/>
        <v>3500</v>
      </c>
      <c r="F30" s="258">
        <f t="shared" si="0"/>
        <v>7.5268817204301078E-2</v>
      </c>
      <c r="G30" s="259"/>
      <c r="J30" s="412">
        <v>50000</v>
      </c>
    </row>
    <row r="31" spans="1:10" ht="15" x14ac:dyDescent="0.25">
      <c r="A31" s="255">
        <v>26</v>
      </c>
      <c r="B31" s="256">
        <v>50000</v>
      </c>
      <c r="C31" s="256">
        <f t="shared" si="1"/>
        <v>0</v>
      </c>
      <c r="D31" s="257">
        <v>50000</v>
      </c>
      <c r="E31" s="257">
        <f t="shared" si="2"/>
        <v>0</v>
      </c>
      <c r="F31" s="258">
        <f t="shared" si="0"/>
        <v>0</v>
      </c>
      <c r="G31" s="259"/>
      <c r="J31" s="412">
        <v>50000</v>
      </c>
    </row>
    <row r="32" spans="1:10" ht="15" x14ac:dyDescent="0.25">
      <c r="A32" s="255">
        <v>27</v>
      </c>
      <c r="B32" s="256">
        <v>50000</v>
      </c>
      <c r="C32" s="256">
        <f t="shared" si="1"/>
        <v>0</v>
      </c>
      <c r="D32" s="257">
        <v>50000</v>
      </c>
      <c r="E32" s="257">
        <f t="shared" si="2"/>
        <v>0</v>
      </c>
      <c r="F32" s="258">
        <f t="shared" si="0"/>
        <v>0</v>
      </c>
      <c r="G32" s="259"/>
      <c r="J32" s="412">
        <v>50000</v>
      </c>
    </row>
    <row r="33" spans="1:10" ht="15" x14ac:dyDescent="0.25">
      <c r="A33" s="255">
        <v>28</v>
      </c>
      <c r="B33" s="256">
        <v>50000</v>
      </c>
      <c r="C33" s="256">
        <f t="shared" si="1"/>
        <v>0</v>
      </c>
      <c r="D33" s="257">
        <v>50000</v>
      </c>
      <c r="E33" s="257">
        <f t="shared" si="2"/>
        <v>0</v>
      </c>
      <c r="F33" s="258">
        <f t="shared" si="0"/>
        <v>0</v>
      </c>
      <c r="G33" s="259"/>
      <c r="J33" s="412">
        <v>50000</v>
      </c>
    </row>
    <row r="34" spans="1:10" ht="15" x14ac:dyDescent="0.25">
      <c r="A34" s="255">
        <v>29</v>
      </c>
      <c r="B34" s="256">
        <v>50000</v>
      </c>
      <c r="C34" s="256">
        <f t="shared" si="1"/>
        <v>0</v>
      </c>
      <c r="D34" s="257">
        <v>50000</v>
      </c>
      <c r="E34" s="257">
        <f t="shared" si="2"/>
        <v>0</v>
      </c>
      <c r="F34" s="258">
        <f t="shared" si="0"/>
        <v>0</v>
      </c>
      <c r="G34" s="259"/>
      <c r="J34" s="412">
        <v>50000</v>
      </c>
    </row>
    <row r="35" spans="1:10" ht="15" x14ac:dyDescent="0.25">
      <c r="A35" s="255">
        <v>30</v>
      </c>
      <c r="B35" s="256">
        <v>50000</v>
      </c>
      <c r="C35" s="256">
        <f t="shared" si="1"/>
        <v>0</v>
      </c>
      <c r="D35" s="257">
        <v>50000</v>
      </c>
      <c r="E35" s="257">
        <f t="shared" si="2"/>
        <v>0</v>
      </c>
      <c r="F35" s="258">
        <f t="shared" si="0"/>
        <v>0</v>
      </c>
      <c r="G35" s="259"/>
      <c r="J35" s="412">
        <v>50000</v>
      </c>
    </row>
    <row r="36" spans="1:10" ht="15" x14ac:dyDescent="0.25">
      <c r="A36" s="255">
        <v>31</v>
      </c>
      <c r="B36" s="256">
        <v>50000</v>
      </c>
      <c r="C36" s="256">
        <f t="shared" si="1"/>
        <v>0</v>
      </c>
      <c r="D36" s="257">
        <v>50000</v>
      </c>
      <c r="E36" s="257">
        <f t="shared" si="2"/>
        <v>0</v>
      </c>
      <c r="F36" s="258">
        <f t="shared" si="0"/>
        <v>0</v>
      </c>
      <c r="G36" s="259"/>
      <c r="J36" s="412">
        <v>50000</v>
      </c>
    </row>
    <row r="37" spans="1:10" ht="15" x14ac:dyDescent="0.25">
      <c r="A37" s="255">
        <v>32</v>
      </c>
      <c r="B37" s="256">
        <v>50000</v>
      </c>
      <c r="C37" s="256">
        <f t="shared" si="1"/>
        <v>0</v>
      </c>
      <c r="D37" s="257">
        <v>50000</v>
      </c>
      <c r="E37" s="257">
        <f t="shared" si="2"/>
        <v>0</v>
      </c>
      <c r="F37" s="258">
        <f t="shared" si="0"/>
        <v>0</v>
      </c>
      <c r="G37" s="259"/>
      <c r="J37" s="412">
        <v>50000</v>
      </c>
    </row>
    <row r="38" spans="1:10" ht="15" x14ac:dyDescent="0.25">
      <c r="A38" s="255">
        <v>33</v>
      </c>
      <c r="B38" s="256">
        <v>50000</v>
      </c>
      <c r="C38" s="256">
        <f t="shared" si="1"/>
        <v>0</v>
      </c>
      <c r="D38" s="257">
        <v>50000</v>
      </c>
      <c r="E38" s="257">
        <f t="shared" si="2"/>
        <v>0</v>
      </c>
      <c r="F38" s="258">
        <f t="shared" si="0"/>
        <v>0</v>
      </c>
      <c r="G38" s="259"/>
      <c r="J38" s="412">
        <v>50000</v>
      </c>
    </row>
    <row r="39" spans="1:10" ht="15" x14ac:dyDescent="0.25">
      <c r="A39" s="255">
        <v>34</v>
      </c>
      <c r="B39" s="256">
        <v>50000</v>
      </c>
      <c r="C39" s="256">
        <f t="shared" si="1"/>
        <v>0</v>
      </c>
      <c r="D39" s="257">
        <v>50000</v>
      </c>
      <c r="E39" s="257">
        <f t="shared" si="2"/>
        <v>0</v>
      </c>
      <c r="F39" s="258">
        <f t="shared" si="0"/>
        <v>0</v>
      </c>
      <c r="G39" s="259"/>
      <c r="J39" s="412">
        <v>50000</v>
      </c>
    </row>
    <row r="40" spans="1:10" ht="15" x14ac:dyDescent="0.25">
      <c r="A40" s="255">
        <v>35</v>
      </c>
      <c r="B40" s="256">
        <v>50000</v>
      </c>
      <c r="C40" s="256">
        <f t="shared" si="1"/>
        <v>0</v>
      </c>
      <c r="D40" s="257">
        <v>50000</v>
      </c>
      <c r="E40" s="257">
        <f t="shared" si="2"/>
        <v>0</v>
      </c>
      <c r="F40" s="258">
        <f t="shared" si="0"/>
        <v>0</v>
      </c>
      <c r="G40" s="259"/>
      <c r="J40" s="412">
        <v>50000</v>
      </c>
    </row>
    <row r="41" spans="1:10" ht="15" x14ac:dyDescent="0.25">
      <c r="A41" s="255">
        <v>36</v>
      </c>
      <c r="B41" s="256">
        <v>50000</v>
      </c>
      <c r="C41" s="256">
        <f t="shared" si="1"/>
        <v>0</v>
      </c>
      <c r="D41" s="257">
        <v>50000</v>
      </c>
      <c r="E41" s="257">
        <f t="shared" si="2"/>
        <v>0</v>
      </c>
      <c r="F41" s="258">
        <f t="shared" si="0"/>
        <v>0</v>
      </c>
      <c r="G41" s="259"/>
      <c r="J41" s="412">
        <v>50000</v>
      </c>
    </row>
    <row r="42" spans="1:10" ht="15" x14ac:dyDescent="0.25">
      <c r="A42" s="260">
        <v>37</v>
      </c>
      <c r="B42" s="261">
        <v>50000</v>
      </c>
      <c r="C42" s="262">
        <f>D42-B42</f>
        <v>0</v>
      </c>
      <c r="D42" s="262">
        <v>50000</v>
      </c>
      <c r="E42" s="262">
        <f t="shared" si="2"/>
        <v>0</v>
      </c>
      <c r="F42" s="263">
        <f t="shared" si="0"/>
        <v>0</v>
      </c>
      <c r="G42" s="264"/>
      <c r="J42" s="413">
        <v>50000</v>
      </c>
    </row>
    <row r="45" spans="1:10" x14ac:dyDescent="0.2">
      <c r="A45" s="91"/>
    </row>
    <row r="46" spans="1:10" x14ac:dyDescent="0.2">
      <c r="A46" s="91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A3" sqref="A3"/>
    </sheetView>
  </sheetViews>
  <sheetFormatPr defaultRowHeight="12.75" x14ac:dyDescent="0.2"/>
  <cols>
    <col min="8" max="8" width="8.85546875" style="81"/>
  </cols>
  <sheetData>
    <row r="1" spans="1:7" x14ac:dyDescent="0.2">
      <c r="A1" s="212" t="s">
        <v>113</v>
      </c>
      <c r="C1" s="81"/>
    </row>
    <row r="2" spans="1:7" x14ac:dyDescent="0.2">
      <c r="A2" s="212" t="s">
        <v>163</v>
      </c>
      <c r="C2" s="81"/>
    </row>
    <row r="3" spans="1:7" x14ac:dyDescent="0.2">
      <c r="A3" s="249"/>
      <c r="C3" s="81"/>
    </row>
    <row r="4" spans="1:7" ht="90" x14ac:dyDescent="0.25">
      <c r="A4" s="250" t="s">
        <v>56</v>
      </c>
      <c r="B4" s="250" t="s">
        <v>62</v>
      </c>
      <c r="C4" s="250" t="s">
        <v>53</v>
      </c>
      <c r="D4" s="250" t="s">
        <v>54</v>
      </c>
      <c r="E4" s="250" t="s">
        <v>57</v>
      </c>
      <c r="F4" s="250" t="s">
        <v>63</v>
      </c>
      <c r="G4" s="250" t="s">
        <v>122</v>
      </c>
    </row>
    <row r="5" spans="1:7" ht="15" x14ac:dyDescent="0.25">
      <c r="A5" s="251">
        <v>0</v>
      </c>
      <c r="B5" s="252">
        <v>35000</v>
      </c>
      <c r="C5" s="252">
        <v>0</v>
      </c>
      <c r="D5" s="253">
        <f>B5+C5</f>
        <v>35000</v>
      </c>
      <c r="E5" s="253"/>
      <c r="F5" s="253"/>
      <c r="G5" s="319">
        <v>1000</v>
      </c>
    </row>
    <row r="6" spans="1:7" ht="15" x14ac:dyDescent="0.25">
      <c r="A6" s="255">
        <v>1</v>
      </c>
      <c r="B6" s="256">
        <v>35000</v>
      </c>
      <c r="C6" s="256">
        <v>0</v>
      </c>
      <c r="D6" s="257">
        <f t="shared" ref="D6:D42" si="0">B6+C6</f>
        <v>35000</v>
      </c>
      <c r="E6" s="257">
        <f t="shared" ref="E6:E42" si="1">D6-B5</f>
        <v>0</v>
      </c>
      <c r="F6" s="258">
        <f t="shared" ref="F6:F42" si="2">E6/B5</f>
        <v>0</v>
      </c>
      <c r="G6" s="320">
        <v>1000</v>
      </c>
    </row>
    <row r="7" spans="1:7" ht="15" x14ac:dyDescent="0.25">
      <c r="A7" s="255">
        <v>2</v>
      </c>
      <c r="B7" s="256">
        <v>35000</v>
      </c>
      <c r="C7" s="256">
        <v>0</v>
      </c>
      <c r="D7" s="257">
        <f t="shared" si="0"/>
        <v>35000</v>
      </c>
      <c r="E7" s="257">
        <f t="shared" si="1"/>
        <v>0</v>
      </c>
      <c r="F7" s="258">
        <f t="shared" si="2"/>
        <v>0</v>
      </c>
      <c r="G7" s="320">
        <v>1000</v>
      </c>
    </row>
    <row r="8" spans="1:7" ht="15" x14ac:dyDescent="0.25">
      <c r="A8" s="255">
        <v>3</v>
      </c>
      <c r="B8" s="256">
        <v>35000</v>
      </c>
      <c r="C8" s="256">
        <v>0</v>
      </c>
      <c r="D8" s="257">
        <f t="shared" si="0"/>
        <v>35000</v>
      </c>
      <c r="E8" s="257">
        <f t="shared" si="1"/>
        <v>0</v>
      </c>
      <c r="F8" s="258">
        <f t="shared" si="2"/>
        <v>0</v>
      </c>
      <c r="G8" s="320">
        <v>1000</v>
      </c>
    </row>
    <row r="9" spans="1:7" ht="15" x14ac:dyDescent="0.25">
      <c r="A9" s="255">
        <v>4</v>
      </c>
      <c r="B9" s="256">
        <v>35000</v>
      </c>
      <c r="C9" s="256">
        <v>0</v>
      </c>
      <c r="D9" s="257">
        <f t="shared" si="0"/>
        <v>35000</v>
      </c>
      <c r="E9" s="257">
        <f t="shared" si="1"/>
        <v>0</v>
      </c>
      <c r="F9" s="258">
        <f t="shared" si="2"/>
        <v>0</v>
      </c>
      <c r="G9" s="320">
        <v>1000</v>
      </c>
    </row>
    <row r="10" spans="1:7" ht="15" x14ac:dyDescent="0.25">
      <c r="A10" s="255">
        <v>5</v>
      </c>
      <c r="B10" s="256">
        <v>36500</v>
      </c>
      <c r="C10" s="257">
        <v>1500</v>
      </c>
      <c r="D10" s="257">
        <f t="shared" si="0"/>
        <v>38000</v>
      </c>
      <c r="E10" s="257">
        <f t="shared" si="1"/>
        <v>3000</v>
      </c>
      <c r="F10" s="258">
        <f t="shared" si="2"/>
        <v>8.5714285714285715E-2</v>
      </c>
      <c r="G10" s="259">
        <v>0</v>
      </c>
    </row>
    <row r="11" spans="1:7" ht="15" x14ac:dyDescent="0.25">
      <c r="A11" s="255">
        <v>6</v>
      </c>
      <c r="B11" s="256">
        <v>36500</v>
      </c>
      <c r="C11" s="257">
        <v>1500</v>
      </c>
      <c r="D11" s="257">
        <f t="shared" si="0"/>
        <v>38000</v>
      </c>
      <c r="E11" s="257">
        <f t="shared" si="1"/>
        <v>1500</v>
      </c>
      <c r="F11" s="258">
        <f t="shared" si="2"/>
        <v>4.1095890410958902E-2</v>
      </c>
      <c r="G11" s="259">
        <v>0</v>
      </c>
    </row>
    <row r="12" spans="1:7" ht="15" x14ac:dyDescent="0.25">
      <c r="A12" s="255">
        <v>7</v>
      </c>
      <c r="B12" s="256">
        <v>36500</v>
      </c>
      <c r="C12" s="257">
        <v>1500</v>
      </c>
      <c r="D12" s="257">
        <f t="shared" si="0"/>
        <v>38000</v>
      </c>
      <c r="E12" s="257">
        <f>D12-B11</f>
        <v>1500</v>
      </c>
      <c r="F12" s="258">
        <f t="shared" si="2"/>
        <v>4.1095890410958902E-2</v>
      </c>
      <c r="G12" s="259">
        <v>0</v>
      </c>
    </row>
    <row r="13" spans="1:7" ht="15" x14ac:dyDescent="0.25">
      <c r="A13" s="255">
        <v>8</v>
      </c>
      <c r="B13" s="256">
        <v>36500</v>
      </c>
      <c r="C13" s="257">
        <v>1500</v>
      </c>
      <c r="D13" s="257">
        <f t="shared" si="0"/>
        <v>38000</v>
      </c>
      <c r="E13" s="257">
        <f t="shared" si="1"/>
        <v>1500</v>
      </c>
      <c r="F13" s="258">
        <f t="shared" si="2"/>
        <v>4.1095890410958902E-2</v>
      </c>
      <c r="G13" s="259">
        <v>0</v>
      </c>
    </row>
    <row r="14" spans="1:7" ht="15" x14ac:dyDescent="0.25">
      <c r="A14" s="255">
        <v>9</v>
      </c>
      <c r="B14" s="256">
        <v>36500</v>
      </c>
      <c r="C14" s="257">
        <v>1500</v>
      </c>
      <c r="D14" s="257">
        <f t="shared" si="0"/>
        <v>38000</v>
      </c>
      <c r="E14" s="257">
        <f t="shared" si="1"/>
        <v>1500</v>
      </c>
      <c r="F14" s="258">
        <f t="shared" si="2"/>
        <v>4.1095890410958902E-2</v>
      </c>
      <c r="G14" s="259">
        <v>0</v>
      </c>
    </row>
    <row r="15" spans="1:7" ht="15" x14ac:dyDescent="0.25">
      <c r="A15" s="255">
        <v>10</v>
      </c>
      <c r="B15" s="256">
        <v>40000</v>
      </c>
      <c r="C15" s="257">
        <v>2000</v>
      </c>
      <c r="D15" s="257">
        <f t="shared" si="0"/>
        <v>42000</v>
      </c>
      <c r="E15" s="257">
        <f>D15-B14</f>
        <v>5500</v>
      </c>
      <c r="F15" s="258">
        <f t="shared" si="2"/>
        <v>0.15068493150684931</v>
      </c>
      <c r="G15" s="259">
        <v>0</v>
      </c>
    </row>
    <row r="16" spans="1:7" ht="15" x14ac:dyDescent="0.25">
      <c r="A16" s="255">
        <v>11</v>
      </c>
      <c r="B16" s="256">
        <v>40000</v>
      </c>
      <c r="C16" s="257">
        <v>2000</v>
      </c>
      <c r="D16" s="257">
        <f t="shared" si="0"/>
        <v>42000</v>
      </c>
      <c r="E16" s="257">
        <f t="shared" si="1"/>
        <v>2000</v>
      </c>
      <c r="F16" s="258">
        <f t="shared" si="2"/>
        <v>0.05</v>
      </c>
      <c r="G16" s="259">
        <v>0</v>
      </c>
    </row>
    <row r="17" spans="1:7" ht="15" x14ac:dyDescent="0.25">
      <c r="A17" s="255">
        <v>12</v>
      </c>
      <c r="B17" s="256">
        <v>40000</v>
      </c>
      <c r="C17" s="257">
        <v>2000</v>
      </c>
      <c r="D17" s="257">
        <f t="shared" si="0"/>
        <v>42000</v>
      </c>
      <c r="E17" s="257">
        <f t="shared" si="1"/>
        <v>2000</v>
      </c>
      <c r="F17" s="258">
        <f t="shared" si="2"/>
        <v>0.05</v>
      </c>
      <c r="G17" s="259">
        <v>0</v>
      </c>
    </row>
    <row r="18" spans="1:7" ht="15" x14ac:dyDescent="0.25">
      <c r="A18" s="255">
        <v>13</v>
      </c>
      <c r="B18" s="256">
        <v>40000</v>
      </c>
      <c r="C18" s="257">
        <v>2000</v>
      </c>
      <c r="D18" s="257">
        <f t="shared" si="0"/>
        <v>42000</v>
      </c>
      <c r="E18" s="257">
        <f t="shared" si="1"/>
        <v>2000</v>
      </c>
      <c r="F18" s="258">
        <f t="shared" si="2"/>
        <v>0.05</v>
      </c>
      <c r="G18" s="259">
        <v>0</v>
      </c>
    </row>
    <row r="19" spans="1:7" ht="15" x14ac:dyDescent="0.25">
      <c r="A19" s="255">
        <v>14</v>
      </c>
      <c r="B19" s="256">
        <v>40000</v>
      </c>
      <c r="C19" s="257">
        <v>2000</v>
      </c>
      <c r="D19" s="257">
        <f t="shared" si="0"/>
        <v>42000</v>
      </c>
      <c r="E19" s="257">
        <f t="shared" si="1"/>
        <v>2000</v>
      </c>
      <c r="F19" s="258">
        <f t="shared" si="2"/>
        <v>0.05</v>
      </c>
      <c r="G19" s="259">
        <v>0</v>
      </c>
    </row>
    <row r="20" spans="1:7" ht="15" x14ac:dyDescent="0.25">
      <c r="A20" s="255">
        <v>15</v>
      </c>
      <c r="B20" s="256">
        <v>43500</v>
      </c>
      <c r="C20" s="257">
        <v>1500</v>
      </c>
      <c r="D20" s="257">
        <f t="shared" si="0"/>
        <v>45000</v>
      </c>
      <c r="E20" s="257">
        <f t="shared" si="1"/>
        <v>5000</v>
      </c>
      <c r="F20" s="258">
        <f t="shared" si="2"/>
        <v>0.125</v>
      </c>
      <c r="G20" s="259">
        <v>0</v>
      </c>
    </row>
    <row r="21" spans="1:7" ht="15" x14ac:dyDescent="0.25">
      <c r="A21" s="255">
        <v>16</v>
      </c>
      <c r="B21" s="256">
        <v>43500</v>
      </c>
      <c r="C21" s="257">
        <v>1500</v>
      </c>
      <c r="D21" s="257">
        <f t="shared" si="0"/>
        <v>45000</v>
      </c>
      <c r="E21" s="257">
        <f t="shared" si="1"/>
        <v>1500</v>
      </c>
      <c r="F21" s="258">
        <f t="shared" si="2"/>
        <v>3.4482758620689655E-2</v>
      </c>
      <c r="G21" s="259">
        <v>0</v>
      </c>
    </row>
    <row r="22" spans="1:7" ht="15" x14ac:dyDescent="0.25">
      <c r="A22" s="255">
        <v>17</v>
      </c>
      <c r="B22" s="256">
        <v>43500</v>
      </c>
      <c r="C22" s="257">
        <v>1500</v>
      </c>
      <c r="D22" s="257">
        <f t="shared" si="0"/>
        <v>45000</v>
      </c>
      <c r="E22" s="257">
        <f t="shared" si="1"/>
        <v>1500</v>
      </c>
      <c r="F22" s="258">
        <f t="shared" si="2"/>
        <v>3.4482758620689655E-2</v>
      </c>
      <c r="G22" s="259">
        <v>0</v>
      </c>
    </row>
    <row r="23" spans="1:7" ht="15" x14ac:dyDescent="0.25">
      <c r="A23" s="255">
        <v>18</v>
      </c>
      <c r="B23" s="256">
        <v>43500</v>
      </c>
      <c r="C23" s="257">
        <v>1500</v>
      </c>
      <c r="D23" s="257">
        <f t="shared" si="0"/>
        <v>45000</v>
      </c>
      <c r="E23" s="257">
        <f t="shared" si="1"/>
        <v>1500</v>
      </c>
      <c r="F23" s="258">
        <f t="shared" si="2"/>
        <v>3.4482758620689655E-2</v>
      </c>
      <c r="G23" s="259">
        <v>0</v>
      </c>
    </row>
    <row r="24" spans="1:7" ht="15" x14ac:dyDescent="0.25">
      <c r="A24" s="255">
        <v>19</v>
      </c>
      <c r="B24" s="256">
        <v>43500</v>
      </c>
      <c r="C24" s="257">
        <v>1500</v>
      </c>
      <c r="D24" s="257">
        <f t="shared" si="0"/>
        <v>45000</v>
      </c>
      <c r="E24" s="257">
        <f t="shared" si="1"/>
        <v>1500</v>
      </c>
      <c r="F24" s="258">
        <f t="shared" si="2"/>
        <v>3.4482758620689655E-2</v>
      </c>
      <c r="G24" s="259">
        <v>0</v>
      </c>
    </row>
    <row r="25" spans="1:7" ht="15" x14ac:dyDescent="0.25">
      <c r="A25" s="255">
        <v>20</v>
      </c>
      <c r="B25" s="256">
        <v>46500</v>
      </c>
      <c r="C25" s="257">
        <v>1500</v>
      </c>
      <c r="D25" s="257">
        <f t="shared" si="0"/>
        <v>48000</v>
      </c>
      <c r="E25" s="257">
        <f t="shared" si="1"/>
        <v>4500</v>
      </c>
      <c r="F25" s="258">
        <f t="shared" si="2"/>
        <v>0.10344827586206896</v>
      </c>
      <c r="G25" s="259">
        <v>0</v>
      </c>
    </row>
    <row r="26" spans="1:7" ht="15" x14ac:dyDescent="0.25">
      <c r="A26" s="255">
        <v>21</v>
      </c>
      <c r="B26" s="256">
        <v>46500</v>
      </c>
      <c r="C26" s="257">
        <v>1500</v>
      </c>
      <c r="D26" s="257">
        <f t="shared" si="0"/>
        <v>48000</v>
      </c>
      <c r="E26" s="257">
        <f t="shared" si="1"/>
        <v>1500</v>
      </c>
      <c r="F26" s="258">
        <f t="shared" si="2"/>
        <v>3.2258064516129031E-2</v>
      </c>
      <c r="G26" s="259">
        <v>0</v>
      </c>
    </row>
    <row r="27" spans="1:7" ht="15" x14ac:dyDescent="0.25">
      <c r="A27" s="255">
        <v>22</v>
      </c>
      <c r="B27" s="256">
        <v>46500</v>
      </c>
      <c r="C27" s="257">
        <v>1500</v>
      </c>
      <c r="D27" s="257">
        <f t="shared" si="0"/>
        <v>48000</v>
      </c>
      <c r="E27" s="257">
        <f t="shared" si="1"/>
        <v>1500</v>
      </c>
      <c r="F27" s="258">
        <f t="shared" si="2"/>
        <v>3.2258064516129031E-2</v>
      </c>
      <c r="G27" s="259">
        <v>0</v>
      </c>
    </row>
    <row r="28" spans="1:7" ht="15" x14ac:dyDescent="0.25">
      <c r="A28" s="255">
        <v>23</v>
      </c>
      <c r="B28" s="256">
        <v>46500</v>
      </c>
      <c r="C28" s="257">
        <v>1500</v>
      </c>
      <c r="D28" s="257">
        <f t="shared" si="0"/>
        <v>48000</v>
      </c>
      <c r="E28" s="257">
        <f t="shared" si="1"/>
        <v>1500</v>
      </c>
      <c r="F28" s="258">
        <f t="shared" si="2"/>
        <v>3.2258064516129031E-2</v>
      </c>
      <c r="G28" s="259">
        <v>0</v>
      </c>
    </row>
    <row r="29" spans="1:7" ht="15" x14ac:dyDescent="0.25">
      <c r="A29" s="255">
        <v>24</v>
      </c>
      <c r="B29" s="256">
        <v>46500</v>
      </c>
      <c r="C29" s="257">
        <v>1500</v>
      </c>
      <c r="D29" s="257">
        <f t="shared" si="0"/>
        <v>48000</v>
      </c>
      <c r="E29" s="257">
        <f t="shared" si="1"/>
        <v>1500</v>
      </c>
      <c r="F29" s="258">
        <f t="shared" si="2"/>
        <v>3.2258064516129031E-2</v>
      </c>
      <c r="G29" s="259">
        <v>0</v>
      </c>
    </row>
    <row r="30" spans="1:7" ht="15" x14ac:dyDescent="0.25">
      <c r="A30" s="255">
        <v>25</v>
      </c>
      <c r="B30" s="256">
        <v>50000</v>
      </c>
      <c r="C30" s="257">
        <v>1000</v>
      </c>
      <c r="D30" s="257">
        <f t="shared" si="0"/>
        <v>51000</v>
      </c>
      <c r="E30" s="257">
        <f t="shared" si="1"/>
        <v>4500</v>
      </c>
      <c r="F30" s="258">
        <f t="shared" si="2"/>
        <v>9.6774193548387094E-2</v>
      </c>
      <c r="G30" s="259">
        <v>1000</v>
      </c>
    </row>
    <row r="31" spans="1:7" ht="15" x14ac:dyDescent="0.25">
      <c r="A31" s="255">
        <v>26</v>
      </c>
      <c r="B31" s="256">
        <v>50000</v>
      </c>
      <c r="C31" s="257">
        <v>1000</v>
      </c>
      <c r="D31" s="257">
        <f t="shared" si="0"/>
        <v>51000</v>
      </c>
      <c r="E31" s="257">
        <f t="shared" si="1"/>
        <v>1000</v>
      </c>
      <c r="F31" s="258">
        <f t="shared" si="2"/>
        <v>0.02</v>
      </c>
      <c r="G31" s="259">
        <v>1000</v>
      </c>
    </row>
    <row r="32" spans="1:7" ht="15" x14ac:dyDescent="0.25">
      <c r="A32" s="255">
        <v>27</v>
      </c>
      <c r="B32" s="256">
        <v>50000</v>
      </c>
      <c r="C32" s="257">
        <v>1000</v>
      </c>
      <c r="D32" s="257">
        <f t="shared" si="0"/>
        <v>51000</v>
      </c>
      <c r="E32" s="257">
        <f t="shared" si="1"/>
        <v>1000</v>
      </c>
      <c r="F32" s="258">
        <f t="shared" si="2"/>
        <v>0.02</v>
      </c>
      <c r="G32" s="259">
        <v>1000</v>
      </c>
    </row>
    <row r="33" spans="1:7" ht="15" x14ac:dyDescent="0.25">
      <c r="A33" s="255">
        <v>28</v>
      </c>
      <c r="B33" s="256">
        <v>50000</v>
      </c>
      <c r="C33" s="257">
        <v>1000</v>
      </c>
      <c r="D33" s="257">
        <f t="shared" si="0"/>
        <v>51000</v>
      </c>
      <c r="E33" s="257">
        <f t="shared" si="1"/>
        <v>1000</v>
      </c>
      <c r="F33" s="258">
        <f t="shared" si="2"/>
        <v>0.02</v>
      </c>
      <c r="G33" s="259">
        <v>1000</v>
      </c>
    </row>
    <row r="34" spans="1:7" ht="15" x14ac:dyDescent="0.25">
      <c r="A34" s="255">
        <v>29</v>
      </c>
      <c r="B34" s="256">
        <v>50000</v>
      </c>
      <c r="C34" s="257">
        <v>1000</v>
      </c>
      <c r="D34" s="257">
        <f t="shared" si="0"/>
        <v>51000</v>
      </c>
      <c r="E34" s="257">
        <f t="shared" si="1"/>
        <v>1000</v>
      </c>
      <c r="F34" s="258">
        <f t="shared" si="2"/>
        <v>0.02</v>
      </c>
      <c r="G34" s="259">
        <v>1000</v>
      </c>
    </row>
    <row r="35" spans="1:7" ht="15" x14ac:dyDescent="0.25">
      <c r="A35" s="255">
        <v>30</v>
      </c>
      <c r="B35" s="256">
        <v>50000</v>
      </c>
      <c r="C35" s="257">
        <v>1000</v>
      </c>
      <c r="D35" s="257">
        <f t="shared" si="0"/>
        <v>51000</v>
      </c>
      <c r="E35" s="257">
        <f t="shared" si="1"/>
        <v>1000</v>
      </c>
      <c r="F35" s="258">
        <f t="shared" si="2"/>
        <v>0.02</v>
      </c>
      <c r="G35" s="259">
        <v>1000</v>
      </c>
    </row>
    <row r="36" spans="1:7" ht="15" x14ac:dyDescent="0.25">
      <c r="A36" s="255">
        <v>31</v>
      </c>
      <c r="B36" s="256">
        <v>50000</v>
      </c>
      <c r="C36" s="257">
        <v>1000</v>
      </c>
      <c r="D36" s="257">
        <f t="shared" si="0"/>
        <v>51000</v>
      </c>
      <c r="E36" s="257">
        <f t="shared" si="1"/>
        <v>1000</v>
      </c>
      <c r="F36" s="258">
        <f t="shared" si="2"/>
        <v>0.02</v>
      </c>
      <c r="G36" s="259">
        <v>1000</v>
      </c>
    </row>
    <row r="37" spans="1:7" ht="15" x14ac:dyDescent="0.25">
      <c r="A37" s="255">
        <v>32</v>
      </c>
      <c r="B37" s="256">
        <v>50000</v>
      </c>
      <c r="C37" s="257">
        <v>1000</v>
      </c>
      <c r="D37" s="257">
        <f t="shared" si="0"/>
        <v>51000</v>
      </c>
      <c r="E37" s="257">
        <f t="shared" si="1"/>
        <v>1000</v>
      </c>
      <c r="F37" s="258">
        <f t="shared" si="2"/>
        <v>0.02</v>
      </c>
      <c r="G37" s="259">
        <v>1000</v>
      </c>
    </row>
    <row r="38" spans="1:7" ht="15" x14ac:dyDescent="0.25">
      <c r="A38" s="255">
        <v>33</v>
      </c>
      <c r="B38" s="256">
        <v>50000</v>
      </c>
      <c r="C38" s="257">
        <v>1000</v>
      </c>
      <c r="D38" s="257">
        <f t="shared" si="0"/>
        <v>51000</v>
      </c>
      <c r="E38" s="257">
        <f t="shared" si="1"/>
        <v>1000</v>
      </c>
      <c r="F38" s="258">
        <f t="shared" si="2"/>
        <v>0.02</v>
      </c>
      <c r="G38" s="259">
        <v>1000</v>
      </c>
    </row>
    <row r="39" spans="1:7" ht="15" x14ac:dyDescent="0.25">
      <c r="A39" s="255">
        <v>34</v>
      </c>
      <c r="B39" s="256">
        <v>50000</v>
      </c>
      <c r="C39" s="257">
        <v>1000</v>
      </c>
      <c r="D39" s="257">
        <f t="shared" si="0"/>
        <v>51000</v>
      </c>
      <c r="E39" s="257">
        <f t="shared" si="1"/>
        <v>1000</v>
      </c>
      <c r="F39" s="258">
        <f t="shared" si="2"/>
        <v>0.02</v>
      </c>
      <c r="G39" s="259">
        <v>1000</v>
      </c>
    </row>
    <row r="40" spans="1:7" ht="15" x14ac:dyDescent="0.25">
      <c r="A40" s="255">
        <v>35</v>
      </c>
      <c r="B40" s="256">
        <v>50000</v>
      </c>
      <c r="C40" s="257">
        <v>1000</v>
      </c>
      <c r="D40" s="257">
        <f t="shared" si="0"/>
        <v>51000</v>
      </c>
      <c r="E40" s="257">
        <f t="shared" si="1"/>
        <v>1000</v>
      </c>
      <c r="F40" s="258">
        <f t="shared" si="2"/>
        <v>0.02</v>
      </c>
      <c r="G40" s="259">
        <v>1000</v>
      </c>
    </row>
    <row r="41" spans="1:7" ht="15" x14ac:dyDescent="0.25">
      <c r="A41" s="255">
        <v>36</v>
      </c>
      <c r="B41" s="256">
        <v>50000</v>
      </c>
      <c r="C41" s="257">
        <v>1000</v>
      </c>
      <c r="D41" s="257">
        <f t="shared" si="0"/>
        <v>51000</v>
      </c>
      <c r="E41" s="257">
        <f t="shared" si="1"/>
        <v>1000</v>
      </c>
      <c r="F41" s="258">
        <f t="shared" si="2"/>
        <v>0.02</v>
      </c>
      <c r="G41" s="259">
        <v>1000</v>
      </c>
    </row>
    <row r="42" spans="1:7" ht="15" x14ac:dyDescent="0.25">
      <c r="A42" s="260">
        <v>37</v>
      </c>
      <c r="B42" s="261">
        <v>50000</v>
      </c>
      <c r="C42" s="262">
        <v>1000</v>
      </c>
      <c r="D42" s="262">
        <f t="shared" si="0"/>
        <v>51000</v>
      </c>
      <c r="E42" s="262">
        <f t="shared" si="1"/>
        <v>1000</v>
      </c>
      <c r="F42" s="263">
        <f t="shared" si="2"/>
        <v>0.02</v>
      </c>
      <c r="G42" s="264">
        <v>1000</v>
      </c>
    </row>
    <row r="45" spans="1:7" x14ac:dyDescent="0.2">
      <c r="A45" s="91" t="s">
        <v>123</v>
      </c>
    </row>
    <row r="46" spans="1:7" x14ac:dyDescent="0.2">
      <c r="A46" s="91" t="s">
        <v>124</v>
      </c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C1048576"/>
    </sheetView>
  </sheetViews>
  <sheetFormatPr defaultRowHeight="12.75" x14ac:dyDescent="0.2"/>
  <cols>
    <col min="1" max="1" width="5.5703125" style="249" customWidth="1"/>
    <col min="2" max="2" width="12" customWidth="1"/>
    <col min="3" max="3" width="13.140625" style="81" customWidth="1"/>
    <col min="4" max="5" width="9.5703125" customWidth="1"/>
    <col min="6" max="6" width="11.140625" customWidth="1"/>
    <col min="7" max="7" width="10.140625" customWidth="1"/>
    <col min="8" max="8" width="10" customWidth="1"/>
  </cols>
  <sheetData>
    <row r="1" spans="1:8" x14ac:dyDescent="0.2">
      <c r="A1" s="212" t="s">
        <v>52</v>
      </c>
    </row>
    <row r="2" spans="1:8" x14ac:dyDescent="0.2">
      <c r="A2" s="212" t="s">
        <v>163</v>
      </c>
    </row>
    <row r="3" spans="1:8" x14ac:dyDescent="0.2">
      <c r="A3" s="212"/>
    </row>
    <row r="4" spans="1:8" s="247" customFormat="1" ht="72" customHeight="1" x14ac:dyDescent="0.25">
      <c r="A4" s="250" t="s">
        <v>56</v>
      </c>
      <c r="B4" s="250" t="s">
        <v>62</v>
      </c>
      <c r="C4" s="250" t="s">
        <v>53</v>
      </c>
      <c r="D4" s="250" t="s">
        <v>54</v>
      </c>
      <c r="E4" s="250" t="s">
        <v>57</v>
      </c>
      <c r="F4" s="250" t="s">
        <v>63</v>
      </c>
      <c r="G4" s="250" t="s">
        <v>55</v>
      </c>
      <c r="H4" s="248"/>
    </row>
    <row r="5" spans="1:8" ht="15" x14ac:dyDescent="0.25">
      <c r="A5" s="251">
        <v>0</v>
      </c>
      <c r="B5" s="252">
        <v>35000</v>
      </c>
      <c r="C5" s="253">
        <v>0</v>
      </c>
      <c r="D5" s="253">
        <f>B5+C5</f>
        <v>35000</v>
      </c>
      <c r="E5" s="253"/>
      <c r="F5" s="253"/>
      <c r="G5" s="254">
        <v>1100</v>
      </c>
    </row>
    <row r="6" spans="1:8" ht="15" x14ac:dyDescent="0.25">
      <c r="A6" s="255">
        <v>1</v>
      </c>
      <c r="B6" s="256">
        <v>35000</v>
      </c>
      <c r="C6" s="257">
        <v>500</v>
      </c>
      <c r="D6" s="257">
        <f t="shared" ref="D6:D42" si="0">B6+C6</f>
        <v>35500</v>
      </c>
      <c r="E6" s="257">
        <f t="shared" ref="E6:E42" si="1">D6-B5</f>
        <v>500</v>
      </c>
      <c r="F6" s="258">
        <f t="shared" ref="F6:F42" si="2">E6/B5</f>
        <v>1.4285714285714285E-2</v>
      </c>
      <c r="G6" s="259">
        <v>1100</v>
      </c>
      <c r="H6" s="201"/>
    </row>
    <row r="7" spans="1:8" ht="15" x14ac:dyDescent="0.25">
      <c r="A7" s="255">
        <v>2</v>
      </c>
      <c r="B7" s="256">
        <v>35000</v>
      </c>
      <c r="C7" s="257">
        <v>1000</v>
      </c>
      <c r="D7" s="257">
        <f t="shared" si="0"/>
        <v>36000</v>
      </c>
      <c r="E7" s="257">
        <f t="shared" si="1"/>
        <v>1000</v>
      </c>
      <c r="F7" s="258">
        <f t="shared" si="2"/>
        <v>2.8571428571428571E-2</v>
      </c>
      <c r="G7" s="259">
        <v>1100</v>
      </c>
      <c r="H7" s="201"/>
    </row>
    <row r="8" spans="1:8" ht="15" x14ac:dyDescent="0.25">
      <c r="A8" s="255">
        <v>3</v>
      </c>
      <c r="B8" s="256">
        <v>35000</v>
      </c>
      <c r="C8" s="257">
        <v>1500</v>
      </c>
      <c r="D8" s="257">
        <f t="shared" si="0"/>
        <v>36500</v>
      </c>
      <c r="E8" s="257">
        <f t="shared" si="1"/>
        <v>1500</v>
      </c>
      <c r="F8" s="258">
        <f t="shared" si="2"/>
        <v>4.2857142857142858E-2</v>
      </c>
      <c r="G8" s="259">
        <v>1100</v>
      </c>
      <c r="H8" s="201"/>
    </row>
    <row r="9" spans="1:8" ht="15" x14ac:dyDescent="0.25">
      <c r="A9" s="255">
        <v>4</v>
      </c>
      <c r="B9" s="256">
        <v>35000</v>
      </c>
      <c r="C9" s="257">
        <v>2000</v>
      </c>
      <c r="D9" s="257">
        <f t="shared" si="0"/>
        <v>37000</v>
      </c>
      <c r="E9" s="257">
        <f t="shared" si="1"/>
        <v>2000</v>
      </c>
      <c r="F9" s="258">
        <f t="shared" si="2"/>
        <v>5.7142857142857141E-2</v>
      </c>
      <c r="G9" s="259">
        <v>1100</v>
      </c>
      <c r="H9" s="201"/>
    </row>
    <row r="10" spans="1:8" ht="15" x14ac:dyDescent="0.25">
      <c r="A10" s="255">
        <v>5</v>
      </c>
      <c r="B10" s="256">
        <v>36500</v>
      </c>
      <c r="C10" s="257">
        <v>1500</v>
      </c>
      <c r="D10" s="257">
        <f t="shared" si="0"/>
        <v>38000</v>
      </c>
      <c r="E10" s="257">
        <f t="shared" si="1"/>
        <v>3000</v>
      </c>
      <c r="F10" s="258">
        <f t="shared" si="2"/>
        <v>8.5714285714285715E-2</v>
      </c>
      <c r="G10" s="259">
        <v>1100</v>
      </c>
      <c r="H10" s="201"/>
    </row>
    <row r="11" spans="1:8" ht="15" x14ac:dyDescent="0.25">
      <c r="A11" s="255">
        <v>6</v>
      </c>
      <c r="B11" s="256">
        <v>36500</v>
      </c>
      <c r="C11" s="257">
        <v>2000</v>
      </c>
      <c r="D11" s="257">
        <f t="shared" si="0"/>
        <v>38500</v>
      </c>
      <c r="E11" s="257">
        <f t="shared" si="1"/>
        <v>2000</v>
      </c>
      <c r="F11" s="258">
        <f t="shared" si="2"/>
        <v>5.4794520547945202E-2</v>
      </c>
      <c r="G11" s="259">
        <v>1100</v>
      </c>
      <c r="H11" s="201"/>
    </row>
    <row r="12" spans="1:8" ht="15" x14ac:dyDescent="0.25">
      <c r="A12" s="255">
        <v>7</v>
      </c>
      <c r="B12" s="256">
        <v>36500</v>
      </c>
      <c r="C12" s="257">
        <v>2500</v>
      </c>
      <c r="D12" s="257">
        <f t="shared" si="0"/>
        <v>39000</v>
      </c>
      <c r="E12" s="257">
        <f t="shared" si="1"/>
        <v>2500</v>
      </c>
      <c r="F12" s="258">
        <f t="shared" si="2"/>
        <v>6.8493150684931503E-2</v>
      </c>
      <c r="G12" s="259">
        <v>1100</v>
      </c>
      <c r="H12" s="201"/>
    </row>
    <row r="13" spans="1:8" ht="15" x14ac:dyDescent="0.25">
      <c r="A13" s="255">
        <v>8</v>
      </c>
      <c r="B13" s="256">
        <v>36500</v>
      </c>
      <c r="C13" s="257">
        <v>3000</v>
      </c>
      <c r="D13" s="257">
        <f t="shared" si="0"/>
        <v>39500</v>
      </c>
      <c r="E13" s="257">
        <f t="shared" si="1"/>
        <v>3000</v>
      </c>
      <c r="F13" s="258">
        <f t="shared" si="2"/>
        <v>8.2191780821917804E-2</v>
      </c>
      <c r="G13" s="259">
        <v>1100</v>
      </c>
      <c r="H13" s="201"/>
    </row>
    <row r="14" spans="1:8" ht="15" x14ac:dyDescent="0.25">
      <c r="A14" s="255">
        <v>9</v>
      </c>
      <c r="B14" s="256">
        <v>36500</v>
      </c>
      <c r="C14" s="257">
        <v>3500</v>
      </c>
      <c r="D14" s="257">
        <f t="shared" si="0"/>
        <v>40000</v>
      </c>
      <c r="E14" s="257">
        <f t="shared" si="1"/>
        <v>3500</v>
      </c>
      <c r="F14" s="258">
        <f t="shared" si="2"/>
        <v>9.5890410958904104E-2</v>
      </c>
      <c r="G14" s="259">
        <v>1100</v>
      </c>
      <c r="H14" s="201"/>
    </row>
    <row r="15" spans="1:8" ht="15" x14ac:dyDescent="0.25">
      <c r="A15" s="255">
        <v>10</v>
      </c>
      <c r="B15" s="256">
        <v>40000</v>
      </c>
      <c r="C15" s="257">
        <v>1000</v>
      </c>
      <c r="D15" s="257">
        <f t="shared" si="0"/>
        <v>41000</v>
      </c>
      <c r="E15" s="257">
        <f t="shared" si="1"/>
        <v>4500</v>
      </c>
      <c r="F15" s="258">
        <f t="shared" si="2"/>
        <v>0.12328767123287671</v>
      </c>
      <c r="G15" s="259">
        <v>1100</v>
      </c>
      <c r="H15" s="201"/>
    </row>
    <row r="16" spans="1:8" ht="15" x14ac:dyDescent="0.25">
      <c r="A16" s="255">
        <v>11</v>
      </c>
      <c r="B16" s="256">
        <v>40000</v>
      </c>
      <c r="C16" s="257">
        <v>1600</v>
      </c>
      <c r="D16" s="257">
        <f t="shared" si="0"/>
        <v>41600</v>
      </c>
      <c r="E16" s="257">
        <f t="shared" si="1"/>
        <v>1600</v>
      </c>
      <c r="F16" s="258">
        <f t="shared" si="2"/>
        <v>0.04</v>
      </c>
      <c r="G16" s="259">
        <v>1100</v>
      </c>
      <c r="H16" s="201"/>
    </row>
    <row r="17" spans="1:8" ht="15" x14ac:dyDescent="0.25">
      <c r="A17" s="255">
        <v>12</v>
      </c>
      <c r="B17" s="256">
        <v>40000</v>
      </c>
      <c r="C17" s="257">
        <v>2200</v>
      </c>
      <c r="D17" s="257">
        <f t="shared" si="0"/>
        <v>42200</v>
      </c>
      <c r="E17" s="257">
        <f t="shared" si="1"/>
        <v>2200</v>
      </c>
      <c r="F17" s="258">
        <f t="shared" si="2"/>
        <v>5.5E-2</v>
      </c>
      <c r="G17" s="259">
        <v>1100</v>
      </c>
      <c r="H17" s="201"/>
    </row>
    <row r="18" spans="1:8" ht="15" x14ac:dyDescent="0.25">
      <c r="A18" s="255">
        <v>13</v>
      </c>
      <c r="B18" s="256">
        <v>40000</v>
      </c>
      <c r="C18" s="257">
        <v>2800</v>
      </c>
      <c r="D18" s="257">
        <f t="shared" si="0"/>
        <v>42800</v>
      </c>
      <c r="E18" s="257">
        <f t="shared" si="1"/>
        <v>2800</v>
      </c>
      <c r="F18" s="258">
        <f t="shared" si="2"/>
        <v>7.0000000000000007E-2</v>
      </c>
      <c r="G18" s="259">
        <v>1100</v>
      </c>
      <c r="H18" s="201"/>
    </row>
    <row r="19" spans="1:8" ht="15" x14ac:dyDescent="0.25">
      <c r="A19" s="255">
        <v>14</v>
      </c>
      <c r="B19" s="256">
        <v>40000</v>
      </c>
      <c r="C19" s="257">
        <v>3400</v>
      </c>
      <c r="D19" s="257">
        <f t="shared" si="0"/>
        <v>43400</v>
      </c>
      <c r="E19" s="257">
        <f t="shared" si="1"/>
        <v>3400</v>
      </c>
      <c r="F19" s="258">
        <f t="shared" si="2"/>
        <v>8.5000000000000006E-2</v>
      </c>
      <c r="G19" s="259">
        <v>1100</v>
      </c>
      <c r="H19" s="201"/>
    </row>
    <row r="20" spans="1:8" ht="15" x14ac:dyDescent="0.25">
      <c r="A20" s="255">
        <v>15</v>
      </c>
      <c r="B20" s="256">
        <v>43500</v>
      </c>
      <c r="C20" s="257">
        <v>1000</v>
      </c>
      <c r="D20" s="257">
        <f t="shared" si="0"/>
        <v>44500</v>
      </c>
      <c r="E20" s="257">
        <f t="shared" si="1"/>
        <v>4500</v>
      </c>
      <c r="F20" s="258">
        <f t="shared" si="2"/>
        <v>0.1125</v>
      </c>
      <c r="G20" s="259">
        <v>1100</v>
      </c>
      <c r="H20" s="201"/>
    </row>
    <row r="21" spans="1:8" ht="15" x14ac:dyDescent="0.25">
      <c r="A21" s="255">
        <v>16</v>
      </c>
      <c r="B21" s="256">
        <v>43500</v>
      </c>
      <c r="C21" s="257">
        <v>2000</v>
      </c>
      <c r="D21" s="257">
        <f t="shared" si="0"/>
        <v>45500</v>
      </c>
      <c r="E21" s="257">
        <f t="shared" si="1"/>
        <v>2000</v>
      </c>
      <c r="F21" s="258">
        <f t="shared" si="2"/>
        <v>4.5977011494252873E-2</v>
      </c>
      <c r="G21" s="259">
        <v>1100</v>
      </c>
      <c r="H21" s="201"/>
    </row>
    <row r="22" spans="1:8" ht="15" x14ac:dyDescent="0.25">
      <c r="A22" s="255">
        <v>17</v>
      </c>
      <c r="B22" s="256">
        <v>43500</v>
      </c>
      <c r="C22" s="257">
        <v>3000</v>
      </c>
      <c r="D22" s="257">
        <f t="shared" si="0"/>
        <v>46500</v>
      </c>
      <c r="E22" s="257">
        <f t="shared" si="1"/>
        <v>3000</v>
      </c>
      <c r="F22" s="258">
        <f t="shared" si="2"/>
        <v>6.8965517241379309E-2</v>
      </c>
      <c r="G22" s="259">
        <v>1100</v>
      </c>
      <c r="H22" s="201"/>
    </row>
    <row r="23" spans="1:8" ht="15" x14ac:dyDescent="0.25">
      <c r="A23" s="255">
        <v>18</v>
      </c>
      <c r="B23" s="256">
        <v>43500</v>
      </c>
      <c r="C23" s="257">
        <v>4000</v>
      </c>
      <c r="D23" s="257">
        <f t="shared" si="0"/>
        <v>47500</v>
      </c>
      <c r="E23" s="257">
        <f t="shared" si="1"/>
        <v>4000</v>
      </c>
      <c r="F23" s="258">
        <f t="shared" si="2"/>
        <v>9.1954022988505746E-2</v>
      </c>
      <c r="G23" s="259">
        <v>1100</v>
      </c>
      <c r="H23" s="201"/>
    </row>
    <row r="24" spans="1:8" ht="15" x14ac:dyDescent="0.25">
      <c r="A24" s="255">
        <v>19</v>
      </c>
      <c r="B24" s="256">
        <v>43500</v>
      </c>
      <c r="C24" s="257">
        <v>5000</v>
      </c>
      <c r="D24" s="257">
        <f t="shared" si="0"/>
        <v>48500</v>
      </c>
      <c r="E24" s="257">
        <f t="shared" si="1"/>
        <v>5000</v>
      </c>
      <c r="F24" s="258">
        <f t="shared" si="2"/>
        <v>0.11494252873563218</v>
      </c>
      <c r="G24" s="259">
        <v>1100</v>
      </c>
      <c r="H24" s="201"/>
    </row>
    <row r="25" spans="1:8" ht="15" x14ac:dyDescent="0.25">
      <c r="A25" s="255">
        <v>20</v>
      </c>
      <c r="B25" s="256">
        <v>46500</v>
      </c>
      <c r="C25" s="257">
        <v>3500</v>
      </c>
      <c r="D25" s="257">
        <f t="shared" si="0"/>
        <v>50000</v>
      </c>
      <c r="E25" s="257">
        <f t="shared" si="1"/>
        <v>6500</v>
      </c>
      <c r="F25" s="258">
        <f t="shared" si="2"/>
        <v>0.14942528735632185</v>
      </c>
      <c r="G25" s="259">
        <v>1100</v>
      </c>
      <c r="H25" s="201"/>
    </row>
    <row r="26" spans="1:8" ht="15" x14ac:dyDescent="0.25">
      <c r="A26" s="255">
        <v>21</v>
      </c>
      <c r="B26" s="256">
        <v>46500</v>
      </c>
      <c r="C26" s="257">
        <v>3500</v>
      </c>
      <c r="D26" s="257">
        <f t="shared" si="0"/>
        <v>50000</v>
      </c>
      <c r="E26" s="257">
        <f t="shared" si="1"/>
        <v>3500</v>
      </c>
      <c r="F26" s="258">
        <f t="shared" si="2"/>
        <v>7.5268817204301078E-2</v>
      </c>
      <c r="G26" s="259">
        <v>1100</v>
      </c>
      <c r="H26" s="201"/>
    </row>
    <row r="27" spans="1:8" ht="15" x14ac:dyDescent="0.25">
      <c r="A27" s="255">
        <v>22</v>
      </c>
      <c r="B27" s="256">
        <v>46500</v>
      </c>
      <c r="C27" s="257">
        <v>3500</v>
      </c>
      <c r="D27" s="257">
        <f t="shared" si="0"/>
        <v>50000</v>
      </c>
      <c r="E27" s="257">
        <f t="shared" si="1"/>
        <v>3500</v>
      </c>
      <c r="F27" s="258">
        <f t="shared" si="2"/>
        <v>7.5268817204301078E-2</v>
      </c>
      <c r="G27" s="259">
        <v>1100</v>
      </c>
      <c r="H27" s="201"/>
    </row>
    <row r="28" spans="1:8" ht="15" x14ac:dyDescent="0.25">
      <c r="A28" s="255">
        <v>23</v>
      </c>
      <c r="B28" s="256">
        <v>46500</v>
      </c>
      <c r="C28" s="257">
        <v>3500</v>
      </c>
      <c r="D28" s="257">
        <f t="shared" si="0"/>
        <v>50000</v>
      </c>
      <c r="E28" s="257">
        <f t="shared" si="1"/>
        <v>3500</v>
      </c>
      <c r="F28" s="258">
        <f t="shared" si="2"/>
        <v>7.5268817204301078E-2</v>
      </c>
      <c r="G28" s="259">
        <v>1100</v>
      </c>
      <c r="H28" s="201"/>
    </row>
    <row r="29" spans="1:8" ht="15" x14ac:dyDescent="0.25">
      <c r="A29" s="255">
        <v>24</v>
      </c>
      <c r="B29" s="256">
        <v>46500</v>
      </c>
      <c r="C29" s="257">
        <v>3500</v>
      </c>
      <c r="D29" s="257">
        <f t="shared" si="0"/>
        <v>50000</v>
      </c>
      <c r="E29" s="257">
        <f t="shared" si="1"/>
        <v>3500</v>
      </c>
      <c r="F29" s="258">
        <f t="shared" si="2"/>
        <v>7.5268817204301078E-2</v>
      </c>
      <c r="G29" s="259">
        <v>1100</v>
      </c>
      <c r="H29" s="201"/>
    </row>
    <row r="30" spans="1:8" ht="15" x14ac:dyDescent="0.25">
      <c r="A30" s="255">
        <v>25</v>
      </c>
      <c r="B30" s="256">
        <v>50000</v>
      </c>
      <c r="C30" s="257">
        <v>0</v>
      </c>
      <c r="D30" s="257">
        <f t="shared" si="0"/>
        <v>50000</v>
      </c>
      <c r="E30" s="257">
        <f t="shared" si="1"/>
        <v>3500</v>
      </c>
      <c r="F30" s="258">
        <f t="shared" si="2"/>
        <v>7.5268817204301078E-2</v>
      </c>
      <c r="G30" s="259">
        <v>5000</v>
      </c>
      <c r="H30" s="201"/>
    </row>
    <row r="31" spans="1:8" ht="15" x14ac:dyDescent="0.25">
      <c r="A31" s="255">
        <v>26</v>
      </c>
      <c r="B31" s="256">
        <v>50000</v>
      </c>
      <c r="C31" s="257">
        <v>0</v>
      </c>
      <c r="D31" s="257">
        <f t="shared" si="0"/>
        <v>50000</v>
      </c>
      <c r="E31" s="257">
        <f t="shared" si="1"/>
        <v>0</v>
      </c>
      <c r="F31" s="258">
        <f t="shared" si="2"/>
        <v>0</v>
      </c>
      <c r="G31" s="259">
        <v>5000</v>
      </c>
      <c r="H31" s="201"/>
    </row>
    <row r="32" spans="1:8" ht="15" x14ac:dyDescent="0.25">
      <c r="A32" s="255">
        <v>27</v>
      </c>
      <c r="B32" s="256">
        <v>50000</v>
      </c>
      <c r="C32" s="257">
        <v>0</v>
      </c>
      <c r="D32" s="257">
        <f t="shared" si="0"/>
        <v>50000</v>
      </c>
      <c r="E32" s="257">
        <f t="shared" si="1"/>
        <v>0</v>
      </c>
      <c r="F32" s="258">
        <f t="shared" si="2"/>
        <v>0</v>
      </c>
      <c r="G32" s="259">
        <v>5000</v>
      </c>
      <c r="H32" s="201"/>
    </row>
    <row r="33" spans="1:8" ht="15" x14ac:dyDescent="0.25">
      <c r="A33" s="255">
        <v>28</v>
      </c>
      <c r="B33" s="256">
        <v>50000</v>
      </c>
      <c r="C33" s="257">
        <v>0</v>
      </c>
      <c r="D33" s="257">
        <f t="shared" si="0"/>
        <v>50000</v>
      </c>
      <c r="E33" s="257">
        <f t="shared" si="1"/>
        <v>0</v>
      </c>
      <c r="F33" s="258">
        <f t="shared" si="2"/>
        <v>0</v>
      </c>
      <c r="G33" s="259">
        <v>5000</v>
      </c>
      <c r="H33" s="201"/>
    </row>
    <row r="34" spans="1:8" ht="15" x14ac:dyDescent="0.25">
      <c r="A34" s="255">
        <v>29</v>
      </c>
      <c r="B34" s="256">
        <v>50000</v>
      </c>
      <c r="C34" s="257">
        <v>0</v>
      </c>
      <c r="D34" s="257">
        <f t="shared" si="0"/>
        <v>50000</v>
      </c>
      <c r="E34" s="257">
        <f t="shared" si="1"/>
        <v>0</v>
      </c>
      <c r="F34" s="258">
        <f t="shared" si="2"/>
        <v>0</v>
      </c>
      <c r="G34" s="259">
        <v>5000</v>
      </c>
      <c r="H34" s="201"/>
    </row>
    <row r="35" spans="1:8" ht="15" x14ac:dyDescent="0.25">
      <c r="A35" s="255">
        <v>30</v>
      </c>
      <c r="B35" s="256">
        <v>50000</v>
      </c>
      <c r="C35" s="257">
        <v>0</v>
      </c>
      <c r="D35" s="257">
        <f t="shared" si="0"/>
        <v>50000</v>
      </c>
      <c r="E35" s="257">
        <f t="shared" si="1"/>
        <v>0</v>
      </c>
      <c r="F35" s="258">
        <f t="shared" si="2"/>
        <v>0</v>
      </c>
      <c r="G35" s="259">
        <v>5000</v>
      </c>
      <c r="H35" s="201"/>
    </row>
    <row r="36" spans="1:8" ht="15" x14ac:dyDescent="0.25">
      <c r="A36" s="255">
        <v>31</v>
      </c>
      <c r="B36" s="256">
        <v>50000</v>
      </c>
      <c r="C36" s="257">
        <v>0</v>
      </c>
      <c r="D36" s="257">
        <f t="shared" si="0"/>
        <v>50000</v>
      </c>
      <c r="E36" s="257">
        <f t="shared" si="1"/>
        <v>0</v>
      </c>
      <c r="F36" s="258">
        <f t="shared" si="2"/>
        <v>0</v>
      </c>
      <c r="G36" s="259">
        <v>5000</v>
      </c>
      <c r="H36" s="201"/>
    </row>
    <row r="37" spans="1:8" ht="15" x14ac:dyDescent="0.25">
      <c r="A37" s="255">
        <v>32</v>
      </c>
      <c r="B37" s="256">
        <v>50000</v>
      </c>
      <c r="C37" s="257">
        <v>0</v>
      </c>
      <c r="D37" s="257">
        <f t="shared" si="0"/>
        <v>50000</v>
      </c>
      <c r="E37" s="257">
        <f t="shared" si="1"/>
        <v>0</v>
      </c>
      <c r="F37" s="258">
        <f t="shared" si="2"/>
        <v>0</v>
      </c>
      <c r="G37" s="259">
        <v>5000</v>
      </c>
      <c r="H37" s="201"/>
    </row>
    <row r="38" spans="1:8" ht="15" x14ac:dyDescent="0.25">
      <c r="A38" s="255">
        <v>33</v>
      </c>
      <c r="B38" s="256">
        <v>50000</v>
      </c>
      <c r="C38" s="257">
        <v>0</v>
      </c>
      <c r="D38" s="257">
        <f t="shared" si="0"/>
        <v>50000</v>
      </c>
      <c r="E38" s="257">
        <f t="shared" si="1"/>
        <v>0</v>
      </c>
      <c r="F38" s="258">
        <f t="shared" si="2"/>
        <v>0</v>
      </c>
      <c r="G38" s="259">
        <v>5000</v>
      </c>
      <c r="H38" s="201"/>
    </row>
    <row r="39" spans="1:8" ht="15" x14ac:dyDescent="0.25">
      <c r="A39" s="255">
        <v>34</v>
      </c>
      <c r="B39" s="256">
        <v>50000</v>
      </c>
      <c r="C39" s="257">
        <v>0</v>
      </c>
      <c r="D39" s="257">
        <f t="shared" si="0"/>
        <v>50000</v>
      </c>
      <c r="E39" s="257">
        <f t="shared" si="1"/>
        <v>0</v>
      </c>
      <c r="F39" s="258">
        <f t="shared" si="2"/>
        <v>0</v>
      </c>
      <c r="G39" s="259">
        <v>5000</v>
      </c>
      <c r="H39" s="201"/>
    </row>
    <row r="40" spans="1:8" ht="15" x14ac:dyDescent="0.25">
      <c r="A40" s="255">
        <v>35</v>
      </c>
      <c r="B40" s="256">
        <v>50000</v>
      </c>
      <c r="C40" s="257">
        <v>0</v>
      </c>
      <c r="D40" s="257">
        <f t="shared" si="0"/>
        <v>50000</v>
      </c>
      <c r="E40" s="257">
        <f t="shared" si="1"/>
        <v>0</v>
      </c>
      <c r="F40" s="258">
        <f t="shared" si="2"/>
        <v>0</v>
      </c>
      <c r="G40" s="259">
        <v>5000</v>
      </c>
      <c r="H40" s="201"/>
    </row>
    <row r="41" spans="1:8" ht="15" x14ac:dyDescent="0.25">
      <c r="A41" s="255">
        <v>36</v>
      </c>
      <c r="B41" s="256">
        <v>50000</v>
      </c>
      <c r="C41" s="257">
        <v>0</v>
      </c>
      <c r="D41" s="257">
        <f t="shared" si="0"/>
        <v>50000</v>
      </c>
      <c r="E41" s="257">
        <f t="shared" si="1"/>
        <v>0</v>
      </c>
      <c r="F41" s="258">
        <f t="shared" si="2"/>
        <v>0</v>
      </c>
      <c r="G41" s="259">
        <v>5000</v>
      </c>
      <c r="H41" s="201"/>
    </row>
    <row r="42" spans="1:8" ht="15" x14ac:dyDescent="0.25">
      <c r="A42" s="260">
        <v>37</v>
      </c>
      <c r="B42" s="261">
        <v>50000</v>
      </c>
      <c r="C42" s="262">
        <v>0</v>
      </c>
      <c r="D42" s="262">
        <f t="shared" si="0"/>
        <v>50000</v>
      </c>
      <c r="E42" s="262">
        <f t="shared" si="1"/>
        <v>0</v>
      </c>
      <c r="F42" s="263">
        <f t="shared" si="2"/>
        <v>0</v>
      </c>
      <c r="G42" s="264">
        <v>5000</v>
      </c>
      <c r="H42" s="201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2017</vt:lpstr>
      <vt:lpstr>salaries_benefits</vt:lpstr>
      <vt:lpstr>ScheduleComparison</vt:lpstr>
      <vt:lpstr>Conference</vt:lpstr>
      <vt:lpstr>Senate salary</vt:lpstr>
      <vt:lpstr>House Salary</vt:lpstr>
      <vt:lpstr>Governors Proposal</vt:lpstr>
      <vt:lpstr>'2017'!Print_Area</vt:lpstr>
      <vt:lpstr>'2017'!Print_Titles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sharris</dc:creator>
  <cp:lastModifiedBy>N Lefler</cp:lastModifiedBy>
  <cp:lastPrinted>2016-06-28T12:04:46Z</cp:lastPrinted>
  <dcterms:created xsi:type="dcterms:W3CDTF">2012-05-10T17:30:33Z</dcterms:created>
  <dcterms:modified xsi:type="dcterms:W3CDTF">2016-07-14T20:36:59Z</dcterms:modified>
</cp:coreProperties>
</file>