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680FC8E8-BC30-48C9-BFA3-733AC922C6C0}" xr6:coauthVersionLast="45" xr6:coauthVersionMax="45" xr10:uidLastSave="{00000000-0000-0000-0000-000000000000}"/>
  <bookViews>
    <workbookView xWindow="-15750" yWindow="3240" windowWidth="25665" windowHeight="15120" tabRatio="715" activeTab="1" xr2:uid="{00000000-000D-0000-FFFF-FFFF00000000}"/>
  </bookViews>
  <sheets>
    <sheet name="Notes" sheetId="21" r:id="rId1"/>
    <sheet name="salaries_benefits" sheetId="7" r:id="rId2"/>
    <sheet name="Tchr salary" sheetId="19" r:id="rId3"/>
    <sheet name="Principal" sheetId="20" r:id="rId4"/>
    <sheet name="Asst Principal" sheetId="17" r:id="rId5"/>
    <sheet name="ScheduleComparison" sheetId="12" state="hidden" r:id="rId6"/>
    <sheet name="House Salary" sheetId="10" state="hidden" r:id="rId7"/>
    <sheet name="Governors Proposal" sheetId="9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9" l="1"/>
  <c r="I39" i="19"/>
  <c r="H29" i="19"/>
  <c r="G9" i="17"/>
  <c r="G10" i="17"/>
  <c r="G11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8" i="17"/>
  <c r="G7" i="17"/>
  <c r="J27" i="19" l="1"/>
  <c r="J28" i="19"/>
  <c r="J29" i="19"/>
  <c r="J35" i="19"/>
  <c r="J6" i="19"/>
  <c r="H7" i="19"/>
  <c r="J7" i="19" s="1"/>
  <c r="H8" i="19"/>
  <c r="J8" i="19" s="1"/>
  <c r="H9" i="19"/>
  <c r="J9" i="19" s="1"/>
  <c r="H21" i="19"/>
  <c r="J21" i="19" s="1"/>
  <c r="H22" i="19"/>
  <c r="J22" i="19" s="1"/>
  <c r="H23" i="19"/>
  <c r="J23" i="19" s="1"/>
  <c r="H24" i="19"/>
  <c r="J24" i="19" s="1"/>
  <c r="H25" i="19"/>
  <c r="J25" i="19" s="1"/>
  <c r="H26" i="19"/>
  <c r="J26" i="19" s="1"/>
  <c r="H27" i="19"/>
  <c r="H28" i="19"/>
  <c r="H30" i="19"/>
  <c r="J30" i="19" s="1"/>
  <c r="H31" i="19"/>
  <c r="J31" i="19" s="1"/>
  <c r="H32" i="19"/>
  <c r="J32" i="19" s="1"/>
  <c r="H33" i="19"/>
  <c r="J33" i="19" s="1"/>
  <c r="H34" i="19"/>
  <c r="J34" i="19" s="1"/>
  <c r="H35" i="19"/>
  <c r="H6" i="19"/>
  <c r="G10" i="19"/>
  <c r="H10" i="19" s="1"/>
  <c r="J10" i="19" s="1"/>
  <c r="G11" i="19" l="1"/>
  <c r="G12" i="17"/>
  <c r="E18" i="17"/>
  <c r="C7" i="19"/>
  <c r="E27" i="19"/>
  <c r="G12" i="19" l="1"/>
  <c r="G13" i="17"/>
  <c r="H11" i="19"/>
  <c r="E37" i="17"/>
  <c r="E36" i="17"/>
  <c r="H37" i="17" s="1"/>
  <c r="E35" i="17"/>
  <c r="H36" i="17" s="1"/>
  <c r="E34" i="17"/>
  <c r="H35" i="17" s="1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7" i="17"/>
  <c r="E16" i="17"/>
  <c r="E15" i="17"/>
  <c r="E14" i="17"/>
  <c r="E13" i="17"/>
  <c r="E12" i="17"/>
  <c r="E11" i="17"/>
  <c r="E10" i="17"/>
  <c r="H11" i="17" s="1"/>
  <c r="E9" i="17"/>
  <c r="E8" i="17"/>
  <c r="E7" i="17"/>
  <c r="H8" i="17" s="1"/>
  <c r="C31" i="19"/>
  <c r="E30" i="19"/>
  <c r="F30" i="19" s="1"/>
  <c r="C30" i="19"/>
  <c r="E29" i="19"/>
  <c r="F29" i="19" s="1"/>
  <c r="C29" i="19"/>
  <c r="E28" i="19"/>
  <c r="F28" i="19" s="1"/>
  <c r="C28" i="19"/>
  <c r="F27" i="19"/>
  <c r="C27" i="19"/>
  <c r="E26" i="19"/>
  <c r="F26" i="19" s="1"/>
  <c r="C26" i="19"/>
  <c r="E25" i="19"/>
  <c r="F25" i="19" s="1"/>
  <c r="C25" i="19"/>
  <c r="E24" i="19"/>
  <c r="F24" i="19" s="1"/>
  <c r="C24" i="19"/>
  <c r="E23" i="19"/>
  <c r="F23" i="19" s="1"/>
  <c r="C23" i="19"/>
  <c r="E22" i="19"/>
  <c r="F22" i="19" s="1"/>
  <c r="C22" i="19"/>
  <c r="E21" i="19"/>
  <c r="F21" i="19" s="1"/>
  <c r="C21" i="19"/>
  <c r="E20" i="19"/>
  <c r="F20" i="19" s="1"/>
  <c r="C20" i="19"/>
  <c r="E19" i="19"/>
  <c r="F19" i="19" s="1"/>
  <c r="C19" i="19"/>
  <c r="E18" i="19"/>
  <c r="F18" i="19" s="1"/>
  <c r="C18" i="19"/>
  <c r="E17" i="19"/>
  <c r="F17" i="19" s="1"/>
  <c r="C17" i="19"/>
  <c r="E16" i="19"/>
  <c r="F16" i="19" s="1"/>
  <c r="C16" i="19"/>
  <c r="E15" i="19"/>
  <c r="F15" i="19" s="1"/>
  <c r="C15" i="19"/>
  <c r="E14" i="19"/>
  <c r="F14" i="19" s="1"/>
  <c r="C14" i="19"/>
  <c r="E13" i="19"/>
  <c r="F13" i="19" s="1"/>
  <c r="C13" i="19"/>
  <c r="E12" i="19"/>
  <c r="F12" i="19" s="1"/>
  <c r="C12" i="19"/>
  <c r="E11" i="19"/>
  <c r="F11" i="19" s="1"/>
  <c r="C11" i="19"/>
  <c r="E10" i="19"/>
  <c r="F10" i="19" s="1"/>
  <c r="C10" i="19"/>
  <c r="E9" i="19"/>
  <c r="F9" i="19" s="1"/>
  <c r="C9" i="19"/>
  <c r="E8" i="19"/>
  <c r="F8" i="19" s="1"/>
  <c r="C8" i="19"/>
  <c r="E7" i="19"/>
  <c r="F7" i="19" s="1"/>
  <c r="E6" i="19"/>
  <c r="F6" i="19" s="1"/>
  <c r="C6" i="19"/>
  <c r="C5" i="19"/>
  <c r="J11" i="19" l="1"/>
  <c r="G13" i="19"/>
  <c r="G14" i="17"/>
  <c r="H14" i="17" s="1"/>
  <c r="H12" i="19"/>
  <c r="J12" i="19" s="1"/>
  <c r="H29" i="17"/>
  <c r="H30" i="17"/>
  <c r="H12" i="17"/>
  <c r="H23" i="17"/>
  <c r="H31" i="17"/>
  <c r="H10" i="17"/>
  <c r="H28" i="17"/>
  <c r="H13" i="17"/>
  <c r="H24" i="17"/>
  <c r="H32" i="17"/>
  <c r="H25" i="17"/>
  <c r="H33" i="17"/>
  <c r="H27" i="17"/>
  <c r="H9" i="17"/>
  <c r="H26" i="17"/>
  <c r="H34" i="17"/>
  <c r="E32" i="19"/>
  <c r="F32" i="19" s="1"/>
  <c r="C32" i="19"/>
  <c r="E31" i="19"/>
  <c r="F31" i="19" s="1"/>
  <c r="G14" i="19" l="1"/>
  <c r="G15" i="17"/>
  <c r="H15" i="17" s="1"/>
  <c r="H13" i="19"/>
  <c r="J13" i="19" s="1"/>
  <c r="C33" i="19"/>
  <c r="E33" i="19"/>
  <c r="F33" i="19" s="1"/>
  <c r="G15" i="19" l="1"/>
  <c r="G16" i="17"/>
  <c r="H16" i="17" s="1"/>
  <c r="H14" i="19"/>
  <c r="E34" i="19"/>
  <c r="F34" i="19" s="1"/>
  <c r="C34" i="19"/>
  <c r="J14" i="19" l="1"/>
  <c r="G16" i="19"/>
  <c r="G17" i="17"/>
  <c r="H17" i="17" s="1"/>
  <c r="H15" i="19"/>
  <c r="J15" i="19" s="1"/>
  <c r="E35" i="19"/>
  <c r="F35" i="19" s="1"/>
  <c r="C35" i="19"/>
  <c r="C33" i="17"/>
  <c r="G17" i="19" l="1"/>
  <c r="G18" i="17"/>
  <c r="H18" i="17" s="1"/>
  <c r="H16" i="19"/>
  <c r="C34" i="17"/>
  <c r="J16" i="19" l="1"/>
  <c r="G18" i="19"/>
  <c r="G19" i="17"/>
  <c r="H19" i="17" s="1"/>
  <c r="H17" i="19"/>
  <c r="J17" i="19" s="1"/>
  <c r="C35" i="17"/>
  <c r="G19" i="19" l="1"/>
  <c r="G20" i="17"/>
  <c r="H20" i="17" s="1"/>
  <c r="H18" i="19"/>
  <c r="J18" i="19" s="1"/>
  <c r="C36" i="17"/>
  <c r="G20" i="19" l="1"/>
  <c r="G21" i="17"/>
  <c r="H21" i="17" s="1"/>
  <c r="H19" i="19"/>
  <c r="J19" i="19" s="1"/>
  <c r="C37" i="17"/>
  <c r="G22" i="17" l="1"/>
  <c r="H22" i="17" s="1"/>
  <c r="H20" i="19"/>
  <c r="H43" i="12"/>
  <c r="I43" i="12" s="1"/>
  <c r="H8" i="12"/>
  <c r="I8" i="12" s="1"/>
  <c r="H9" i="12"/>
  <c r="I9" i="12" s="1"/>
  <c r="H10" i="12"/>
  <c r="I10" i="12" s="1"/>
  <c r="H11" i="12"/>
  <c r="I11" i="12" s="1"/>
  <c r="H12" i="12"/>
  <c r="I12" i="12" s="1"/>
  <c r="H13" i="12"/>
  <c r="I13" i="12" s="1"/>
  <c r="H14" i="12"/>
  <c r="I14" i="12" s="1"/>
  <c r="H15" i="12"/>
  <c r="I15" i="12" s="1"/>
  <c r="H16" i="12"/>
  <c r="I16" i="12" s="1"/>
  <c r="H17" i="12"/>
  <c r="I17" i="12" s="1"/>
  <c r="H18" i="12"/>
  <c r="I18" i="12" s="1"/>
  <c r="H19" i="12"/>
  <c r="I19" i="12" s="1"/>
  <c r="H20" i="12"/>
  <c r="I20" i="12" s="1"/>
  <c r="H21" i="12"/>
  <c r="I21" i="12" s="1"/>
  <c r="H22" i="12"/>
  <c r="I22" i="12" s="1"/>
  <c r="H23" i="12"/>
  <c r="I23" i="12" s="1"/>
  <c r="H24" i="12"/>
  <c r="I24" i="12" s="1"/>
  <c r="H25" i="12"/>
  <c r="I25" i="12" s="1"/>
  <c r="H26" i="12"/>
  <c r="I26" i="12" s="1"/>
  <c r="H27" i="12"/>
  <c r="I27" i="12" s="1"/>
  <c r="H28" i="12"/>
  <c r="I28" i="12" s="1"/>
  <c r="H29" i="12"/>
  <c r="I29" i="12" s="1"/>
  <c r="H30" i="12"/>
  <c r="I30" i="12" s="1"/>
  <c r="H31" i="12"/>
  <c r="I31" i="12" s="1"/>
  <c r="H32" i="12"/>
  <c r="I32" i="12" s="1"/>
  <c r="H33" i="12"/>
  <c r="I33" i="12" s="1"/>
  <c r="H34" i="12"/>
  <c r="I34" i="12" s="1"/>
  <c r="H35" i="12"/>
  <c r="I35" i="12" s="1"/>
  <c r="H36" i="12"/>
  <c r="I36" i="12" s="1"/>
  <c r="H37" i="12"/>
  <c r="I37" i="12" s="1"/>
  <c r="H38" i="12"/>
  <c r="I38" i="12" s="1"/>
  <c r="H39" i="12"/>
  <c r="I39" i="12" s="1"/>
  <c r="H40" i="12"/>
  <c r="I40" i="12" s="1"/>
  <c r="J40" i="12" s="1"/>
  <c r="H41" i="12"/>
  <c r="I41" i="12" s="1"/>
  <c r="H42" i="12"/>
  <c r="I42" i="12" s="1"/>
  <c r="H7" i="12"/>
  <c r="I7" i="12" s="1"/>
  <c r="H6" i="12"/>
  <c r="J20" i="19" l="1"/>
  <c r="H39" i="19"/>
  <c r="H40" i="19"/>
  <c r="L43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7" i="12"/>
  <c r="L6" i="12"/>
  <c r="C11" i="10"/>
  <c r="D42" i="10"/>
  <c r="C42" i="10" s="1"/>
  <c r="D7" i="10"/>
  <c r="C7" i="10" s="1"/>
  <c r="D8" i="10"/>
  <c r="C8" i="10" s="1"/>
  <c r="D9" i="10"/>
  <c r="C9" i="10" s="1"/>
  <c r="D10" i="10"/>
  <c r="C10" i="10" s="1"/>
  <c r="D11" i="10"/>
  <c r="D12" i="10"/>
  <c r="C12" i="10" s="1"/>
  <c r="D13" i="10"/>
  <c r="C13" i="10" s="1"/>
  <c r="D14" i="10"/>
  <c r="C14" i="10" s="1"/>
  <c r="D15" i="10"/>
  <c r="C15" i="10" s="1"/>
  <c r="D16" i="10"/>
  <c r="C16" i="10" s="1"/>
  <c r="D17" i="10"/>
  <c r="C17" i="10" s="1"/>
  <c r="D18" i="10"/>
  <c r="C18" i="10" s="1"/>
  <c r="D19" i="10"/>
  <c r="C19" i="10" s="1"/>
  <c r="D20" i="10"/>
  <c r="C20" i="10" s="1"/>
  <c r="D21" i="10"/>
  <c r="C21" i="10" s="1"/>
  <c r="D22" i="10"/>
  <c r="C22" i="10" s="1"/>
  <c r="D23" i="10"/>
  <c r="C23" i="10" s="1"/>
  <c r="D24" i="10"/>
  <c r="C24" i="10" s="1"/>
  <c r="D25" i="10"/>
  <c r="C25" i="10" s="1"/>
  <c r="D26" i="10"/>
  <c r="C26" i="10" s="1"/>
  <c r="D27" i="10"/>
  <c r="C27" i="10" s="1"/>
  <c r="D28" i="10"/>
  <c r="C28" i="10" s="1"/>
  <c r="D29" i="10"/>
  <c r="C29" i="10" s="1"/>
  <c r="D30" i="10"/>
  <c r="C30" i="10" s="1"/>
  <c r="D31" i="10"/>
  <c r="C31" i="10" s="1"/>
  <c r="D32" i="10"/>
  <c r="C32" i="10" s="1"/>
  <c r="D33" i="10"/>
  <c r="C33" i="10" s="1"/>
  <c r="D34" i="10"/>
  <c r="C34" i="10" s="1"/>
  <c r="D35" i="10"/>
  <c r="C35" i="10" s="1"/>
  <c r="D36" i="10"/>
  <c r="C36" i="10" s="1"/>
  <c r="D37" i="10"/>
  <c r="C37" i="10" s="1"/>
  <c r="D38" i="10"/>
  <c r="C38" i="10" s="1"/>
  <c r="D39" i="10"/>
  <c r="C39" i="10" s="1"/>
  <c r="D40" i="10"/>
  <c r="C40" i="10" s="1"/>
  <c r="D41" i="10"/>
  <c r="C41" i="10" s="1"/>
  <c r="D6" i="10"/>
  <c r="E6" i="10" s="1"/>
  <c r="D5" i="10"/>
  <c r="C5" i="10" s="1"/>
  <c r="C6" i="10" l="1"/>
  <c r="J39" i="19"/>
  <c r="J40" i="19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1" i="12"/>
  <c r="J42" i="12"/>
  <c r="M7" i="12"/>
  <c r="J7" i="12"/>
  <c r="E7" i="12"/>
  <c r="F7" i="12" s="1"/>
  <c r="E43" i="12" l="1"/>
  <c r="F43" i="12" s="1"/>
  <c r="E42" i="12"/>
  <c r="F42" i="12" s="1"/>
  <c r="E41" i="12"/>
  <c r="F41" i="12" s="1"/>
  <c r="E40" i="12"/>
  <c r="F40" i="12" s="1"/>
  <c r="E39" i="12"/>
  <c r="F39" i="12" s="1"/>
  <c r="E38" i="12"/>
  <c r="F38" i="12" s="1"/>
  <c r="E37" i="12"/>
  <c r="F37" i="12" s="1"/>
  <c r="E36" i="12"/>
  <c r="F36" i="12" s="1"/>
  <c r="E35" i="12"/>
  <c r="F35" i="12" s="1"/>
  <c r="E34" i="12"/>
  <c r="F34" i="12" s="1"/>
  <c r="E33" i="12"/>
  <c r="F33" i="12" s="1"/>
  <c r="E32" i="12"/>
  <c r="F32" i="12" s="1"/>
  <c r="E31" i="12"/>
  <c r="F31" i="12" s="1"/>
  <c r="E30" i="12"/>
  <c r="F30" i="12" s="1"/>
  <c r="E29" i="12"/>
  <c r="F29" i="12" s="1"/>
  <c r="E28" i="12"/>
  <c r="F28" i="12" s="1"/>
  <c r="E27" i="12"/>
  <c r="F27" i="12" s="1"/>
  <c r="E26" i="12"/>
  <c r="F26" i="12" s="1"/>
  <c r="E25" i="12"/>
  <c r="F25" i="12" s="1"/>
  <c r="E24" i="12"/>
  <c r="F24" i="12" s="1"/>
  <c r="E23" i="12"/>
  <c r="F23" i="12" s="1"/>
  <c r="E22" i="12"/>
  <c r="F22" i="12" s="1"/>
  <c r="E21" i="12"/>
  <c r="F21" i="12" s="1"/>
  <c r="E20" i="12"/>
  <c r="F20" i="12" s="1"/>
  <c r="E19" i="12"/>
  <c r="F19" i="12" s="1"/>
  <c r="E18" i="12"/>
  <c r="F18" i="12" s="1"/>
  <c r="E17" i="12"/>
  <c r="F17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10" i="12"/>
  <c r="F10" i="12" s="1"/>
  <c r="E9" i="12"/>
  <c r="F9" i="12" s="1"/>
  <c r="E8" i="12"/>
  <c r="F8" i="12" s="1"/>
  <c r="E42" i="10" l="1"/>
  <c r="F42" i="10" s="1"/>
  <c r="E41" i="10"/>
  <c r="F41" i="10" s="1"/>
  <c r="E40" i="10"/>
  <c r="F40" i="10" s="1"/>
  <c r="E39" i="10"/>
  <c r="F39" i="10" s="1"/>
  <c r="E38" i="10"/>
  <c r="F38" i="10" s="1"/>
  <c r="E37" i="10"/>
  <c r="F37" i="10" s="1"/>
  <c r="E36" i="10"/>
  <c r="F36" i="10" s="1"/>
  <c r="E35" i="10"/>
  <c r="F35" i="10" s="1"/>
  <c r="E34" i="10"/>
  <c r="F34" i="10" s="1"/>
  <c r="E33" i="10"/>
  <c r="F33" i="10" s="1"/>
  <c r="E32" i="10"/>
  <c r="F32" i="10" s="1"/>
  <c r="E31" i="10"/>
  <c r="F31" i="10" s="1"/>
  <c r="E30" i="10"/>
  <c r="F30" i="10" s="1"/>
  <c r="E29" i="10"/>
  <c r="F29" i="10" s="1"/>
  <c r="E28" i="10"/>
  <c r="F28" i="10" s="1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4" i="10"/>
  <c r="F14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F6" i="10"/>
  <c r="E15" i="10" l="1"/>
  <c r="F15" i="10" s="1"/>
  <c r="E42" i="9" l="1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9" i="9"/>
  <c r="F9" i="9" s="1"/>
  <c r="E8" i="9"/>
  <c r="F8" i="9" s="1"/>
  <c r="E7" i="9"/>
  <c r="F7" i="9" s="1"/>
  <c r="E6" i="9"/>
  <c r="F6" i="9" s="1"/>
</calcChain>
</file>

<file path=xl/sharedStrings.xml><?xml version="1.0" encoding="utf-8"?>
<sst xmlns="http://schemas.openxmlformats.org/spreadsheetml/2006/main" count="164" uniqueCount="116">
  <si>
    <t>FINAL</t>
  </si>
  <si>
    <t>Non certified and central office</t>
  </si>
  <si>
    <t>9.1(f)</t>
  </si>
  <si>
    <t>30.9A</t>
  </si>
  <si>
    <t>House only</t>
  </si>
  <si>
    <t>BENEFITS</t>
  </si>
  <si>
    <t>House only Not in Final</t>
  </si>
  <si>
    <t xml:space="preserve">Governors Proposed Teacher and Instructional Support Compensation </t>
  </si>
  <si>
    <t>Increase to Salary Schedule</t>
  </si>
  <si>
    <t>Years</t>
  </si>
  <si>
    <t>increase with Step</t>
  </si>
  <si>
    <t>Teachers and Instructional Support</t>
  </si>
  <si>
    <t>School Based Administrators</t>
  </si>
  <si>
    <t>% increase with Step</t>
  </si>
  <si>
    <t>Bonus</t>
  </si>
  <si>
    <t>Step</t>
  </si>
  <si>
    <t>Teachers</t>
  </si>
  <si>
    <t xml:space="preserve">House Proposed Teacher and Instructional Support Compensation </t>
  </si>
  <si>
    <t>Increase</t>
  </si>
  <si>
    <t>2017-18 Proposed Salary Schedule</t>
  </si>
  <si>
    <t>Current</t>
  </si>
  <si>
    <t>Governor Proposal</t>
  </si>
  <si>
    <t>House Proposal</t>
  </si>
  <si>
    <t>Senate Proposal</t>
  </si>
  <si>
    <t>Bonuses:</t>
  </si>
  <si>
    <t>Comparison of Proposed Teacher and Instructional Support Salary Schedules</t>
  </si>
  <si>
    <t xml:space="preserve">Average increase </t>
  </si>
  <si>
    <t>2017-2018 Current "A" Salary Schedule</t>
  </si>
  <si>
    <t>2018-19 Proposed Salary Schedule</t>
  </si>
  <si>
    <t>2017-18</t>
  </si>
  <si>
    <t>2016-17 Current "A" Salary Schedule</t>
  </si>
  <si>
    <t>2017-18 Proposed Bonus(1)</t>
  </si>
  <si>
    <t>Other</t>
  </si>
  <si>
    <t>NC Teacher Graduates</t>
  </si>
  <si>
    <t>Base</t>
  </si>
  <si>
    <t>ADM</t>
  </si>
  <si>
    <t>Met Growth</t>
  </si>
  <si>
    <t>Exceeded Growth</t>
  </si>
  <si>
    <t>0-400</t>
  </si>
  <si>
    <t>401-700</t>
  </si>
  <si>
    <t>1,301</t>
  </si>
  <si>
    <t>701-1,000</t>
  </si>
  <si>
    <t>1,001-1,300</t>
  </si>
  <si>
    <t xml:space="preserve">ADM </t>
  </si>
  <si>
    <t>Growth</t>
  </si>
  <si>
    <t>Definitions</t>
  </si>
  <si>
    <t>Longevity</t>
  </si>
  <si>
    <t>Top 5%</t>
  </si>
  <si>
    <t>Top 10%</t>
  </si>
  <si>
    <t>Top 15%</t>
  </si>
  <si>
    <t>Top 20%</t>
  </si>
  <si>
    <t>Top 50%</t>
  </si>
  <si>
    <t>Bonuses are not subject to TSERS</t>
  </si>
  <si>
    <t>Bonuses to be paid by October 31, 2017</t>
  </si>
  <si>
    <t>Assistant Principals</t>
  </si>
  <si>
    <t>Hold Harmless</t>
  </si>
  <si>
    <t>2016-17 salary schedule + longevity</t>
  </si>
  <si>
    <t>Advanced and Doc pay</t>
  </si>
  <si>
    <t>DRAFT</t>
  </si>
  <si>
    <t>Principal receives the highest award earned</t>
  </si>
  <si>
    <t>No Loss in Pay</t>
  </si>
  <si>
    <t xml:space="preserve">GS 115C-285 (8), (8a) and (9) still apply.  </t>
  </si>
  <si>
    <t>(1)</t>
  </si>
  <si>
    <t>Bonus Leave</t>
  </si>
  <si>
    <t>4th-8th Grade Math Bonus (8.8E)</t>
  </si>
  <si>
    <t>To Principals at schools which were in the top 50% of the State for growth</t>
  </si>
  <si>
    <t>Principals are not eligible, if they are not employed after June 30, 2017</t>
  </si>
  <si>
    <t>2017-18 Salary Schedule</t>
  </si>
  <si>
    <t>2016-17  AP Salary Schedule</t>
  </si>
  <si>
    <t>2016-17  Tchr Masters</t>
  </si>
  <si>
    <t>2018-19 Salary Schedule</t>
  </si>
  <si>
    <t>6.9% inc to principal schedule</t>
  </si>
  <si>
    <t>2018-19</t>
  </si>
  <si>
    <t>2017-18 vs 2018-19</t>
  </si>
  <si>
    <t>Teacher A schedule + 19%</t>
  </si>
  <si>
    <t>A principal at a D or F school in 2017-18</t>
  </si>
  <si>
    <t>Hold Harmless expiration date is deleted</t>
  </si>
  <si>
    <t xml:space="preserve">7/1/18 to 12/31/18 ADM is determined based on 2017-18 </t>
  </si>
  <si>
    <t>1/1/19 to 6/30/19 ADM is determined based on 2018-19</t>
  </si>
  <si>
    <t>Add the exclusion to demotion to include chane in principals salary from a reduction due to school growth or decline in ADM</t>
  </si>
  <si>
    <t>Net increase is $315</t>
  </si>
  <si>
    <t>Does not take in to account the $385 bonus paid in 2017-18 to teachers with 25 years or more</t>
  </si>
  <si>
    <t>min</t>
  </si>
  <si>
    <t>max</t>
  </si>
  <si>
    <t>2%</t>
  </si>
  <si>
    <t>Teacher A + 19%</t>
  </si>
  <si>
    <t>Increases the schedule by 6.9%</t>
  </si>
  <si>
    <t>modifies the bonus</t>
  </si>
  <si>
    <t>4th and 5th Grade Reading Bonus</t>
  </si>
  <si>
    <t>New cohort: additional supplement for NC graduates with high test scores teaching in Low Performing schools, STEM or EC areas</t>
  </si>
  <si>
    <t>Not applicable to public schools</t>
  </si>
  <si>
    <t>Section 35.26</t>
  </si>
  <si>
    <t xml:space="preserve">Minimum Pay </t>
  </si>
  <si>
    <t>Section 35.1</t>
  </si>
  <si>
    <t>State employees min of $31,200 ($15/hr)</t>
  </si>
  <si>
    <t>Retirement</t>
  </si>
  <si>
    <t>Health Benefits</t>
  </si>
  <si>
    <t>$6,104</t>
  </si>
  <si>
    <t>None.  (25+ year step increased)</t>
  </si>
  <si>
    <t>Bus Drivers</t>
  </si>
  <si>
    <t>Reduces bonus from $ 2,150 to $2,000 (8.11)</t>
  </si>
  <si>
    <t>increases with funds available</t>
  </si>
  <si>
    <t>Separate allotment for drivers avg 2%</t>
  </si>
  <si>
    <t>no change</t>
  </si>
  <si>
    <t>Receives Bonus x 2</t>
  </si>
  <si>
    <t>Demotion</t>
  </si>
  <si>
    <t>Eliminates the 2017-18 bonus for principals that move a D/F school from notmet/met to Exceeds</t>
  </si>
  <si>
    <t>Salary and Benefits-Summary</t>
  </si>
  <si>
    <t>Salary and Benefits -Summary</t>
  </si>
  <si>
    <r>
      <t>7/1/18 to 12/31/18 growth based on 2014-15, 2015-16 and 2016-17</t>
    </r>
    <r>
      <rPr>
        <vertAlign val="superscript"/>
        <sz val="10"/>
        <rFont val="Arial"/>
        <family val="2"/>
      </rPr>
      <t>(1)</t>
    </r>
  </si>
  <si>
    <t>(1)  or the 3 most recent years the principal has growth scores prior to 2016-17</t>
  </si>
  <si>
    <r>
      <t>1/1/19 to 12/31/19 growth based on 2015-16, 2016-17 and 2017-18</t>
    </r>
    <r>
      <rPr>
        <vertAlign val="superscript"/>
        <sz val="10"/>
        <rFont val="Arial"/>
        <family val="2"/>
      </rPr>
      <t>(2)</t>
    </r>
  </si>
  <si>
    <t>(2)  or the 3 most recent years the principal has growth scores prior to 2017-18</t>
  </si>
  <si>
    <t>Summary of Salary and benefits effective July 1, 2018 per SL2018-5 Part VIII</t>
  </si>
  <si>
    <t>Veto override 6/12/2018</t>
  </si>
  <si>
    <t>https://www2.ncleg.net/BillLookUp/2017/s99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</si>
</sst>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</font>
    <font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83">
    <xf numFmtId="0" fontId="0" fillId="0" borderId="0" xfId="0"/>
    <xf numFmtId="0" fontId="3" fillId="0" borderId="0" xfId="0" applyFont="1" applyFill="1"/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0" xfId="0" applyFill="1"/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6" fontId="0" fillId="0" borderId="0" xfId="0" applyNumberFormat="1"/>
    <xf numFmtId="165" fontId="0" fillId="0" borderId="0" xfId="3" applyNumberFormat="1" applyFont="1"/>
    <xf numFmtId="164" fontId="0" fillId="0" borderId="0" xfId="1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center"/>
    </xf>
    <xf numFmtId="6" fontId="0" fillId="0" borderId="0" xfId="0" applyNumberFormat="1" applyAlignment="1">
      <alignment horizontal="left" vertical="center"/>
    </xf>
    <xf numFmtId="165" fontId="0" fillId="0" borderId="0" xfId="3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/>
    <xf numFmtId="0" fontId="3" fillId="0" borderId="0" xfId="0" applyFont="1"/>
    <xf numFmtId="10" fontId="0" fillId="0" borderId="0" xfId="0" applyNumberFormat="1"/>
    <xf numFmtId="9" fontId="0" fillId="0" borderId="0" xfId="0" applyNumberFormat="1"/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7" fillId="2" borderId="3" xfId="2" applyFont="1" applyFill="1" applyBorder="1" applyAlignment="1">
      <alignment wrapText="1"/>
    </xf>
    <xf numFmtId="0" fontId="6" fillId="0" borderId="13" xfId="2" applyBorder="1" applyAlignment="1">
      <alignment horizontal="center" vertical="center"/>
    </xf>
    <xf numFmtId="6" fontId="6" fillId="0" borderId="6" xfId="2" applyNumberFormat="1" applyBorder="1"/>
    <xf numFmtId="6" fontId="6" fillId="0" borderId="6" xfId="2" applyNumberFormat="1" applyFill="1" applyBorder="1"/>
    <xf numFmtId="0" fontId="6" fillId="0" borderId="14" xfId="2" applyBorder="1" applyAlignment="1">
      <alignment horizontal="center" vertical="center"/>
    </xf>
    <xf numFmtId="6" fontId="6" fillId="0" borderId="1" xfId="2" applyNumberFormat="1" applyBorder="1"/>
    <xf numFmtId="6" fontId="6" fillId="0" borderId="1" xfId="2" applyNumberFormat="1" applyFill="1" applyBorder="1"/>
    <xf numFmtId="165" fontId="6" fillId="0" borderId="1" xfId="3" applyNumberFormat="1" applyFont="1" applyFill="1" applyBorder="1"/>
    <xf numFmtId="6" fontId="6" fillId="0" borderId="16" xfId="2" applyNumberFormat="1" applyBorder="1"/>
    <xf numFmtId="0" fontId="6" fillId="0" borderId="12" xfId="2" applyBorder="1" applyAlignment="1">
      <alignment horizontal="center" vertical="center"/>
    </xf>
    <xf numFmtId="6" fontId="6" fillId="0" borderId="5" xfId="2" applyNumberFormat="1" applyBorder="1"/>
    <xf numFmtId="6" fontId="6" fillId="0" borderId="5" xfId="2" applyNumberFormat="1" applyFill="1" applyBorder="1"/>
    <xf numFmtId="165" fontId="6" fillId="0" borderId="5" xfId="3" applyNumberFormat="1" applyFont="1" applyFill="1" applyBorder="1"/>
    <xf numFmtId="6" fontId="6" fillId="0" borderId="17" xfId="2" applyNumberFormat="1" applyBorder="1"/>
    <xf numFmtId="6" fontId="6" fillId="0" borderId="15" xfId="2" applyNumberFormat="1" applyFill="1" applyBorder="1"/>
    <xf numFmtId="0" fontId="2" fillId="0" borderId="0" xfId="0" applyFont="1" applyFill="1" applyAlignment="1">
      <alignment wrapText="1"/>
    </xf>
    <xf numFmtId="49" fontId="2" fillId="0" borderId="25" xfId="0" applyNumberFormat="1" applyFont="1" applyBorder="1" applyAlignment="1">
      <alignment horizontal="left"/>
    </xf>
    <xf numFmtId="0" fontId="0" fillId="0" borderId="25" xfId="0" applyBorder="1" applyAlignment="1">
      <alignment horizontal="left"/>
    </xf>
    <xf numFmtId="164" fontId="0" fillId="0" borderId="26" xfId="1" applyNumberFormat="1" applyFont="1" applyBorder="1"/>
    <xf numFmtId="0" fontId="0" fillId="0" borderId="25" xfId="0" applyBorder="1" applyAlignment="1">
      <alignment horizontal="left" wrapText="1"/>
    </xf>
    <xf numFmtId="0" fontId="3" fillId="3" borderId="20" xfId="0" applyFont="1" applyFill="1" applyBorder="1"/>
    <xf numFmtId="0" fontId="3" fillId="3" borderId="20" xfId="0" applyFont="1" applyFill="1" applyBorder="1" applyAlignment="1">
      <alignment horizontal="left"/>
    </xf>
    <xf numFmtId="164" fontId="0" fillId="3" borderId="21" xfId="1" applyNumberFormat="1" applyFont="1" applyFill="1" applyBorder="1"/>
    <xf numFmtId="49" fontId="5" fillId="0" borderId="0" xfId="0" applyNumberFormat="1" applyFont="1" applyAlignment="1">
      <alignment horizontal="left"/>
    </xf>
    <xf numFmtId="0" fontId="3" fillId="3" borderId="10" xfId="0" applyFont="1" applyFill="1" applyBorder="1" applyAlignment="1">
      <alignment horizontal="left"/>
    </xf>
    <xf numFmtId="0" fontId="0" fillId="3" borderId="20" xfId="0" applyFill="1" applyBorder="1" applyAlignment="1">
      <alignment horizontal="left" wrapText="1"/>
    </xf>
    <xf numFmtId="0" fontId="3" fillId="3" borderId="10" xfId="0" applyFont="1" applyFill="1" applyBorder="1"/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0" borderId="25" xfId="0" applyBorder="1"/>
    <xf numFmtId="0" fontId="4" fillId="0" borderId="0" xfId="0" applyFont="1" applyBorder="1"/>
    <xf numFmtId="0" fontId="0" fillId="0" borderId="26" xfId="0" applyBorder="1" applyAlignment="1">
      <alignment horizontal="left"/>
    </xf>
    <xf numFmtId="0" fontId="2" fillId="0" borderId="2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27" xfId="0" applyBorder="1"/>
    <xf numFmtId="0" fontId="2" fillId="3" borderId="21" xfId="0" applyFont="1" applyFill="1" applyBorder="1" applyAlignment="1">
      <alignment horizontal="left"/>
    </xf>
    <xf numFmtId="49" fontId="2" fillId="3" borderId="20" xfId="0" applyNumberFormat="1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9" fontId="2" fillId="0" borderId="25" xfId="0" applyNumberFormat="1" applyFont="1" applyBorder="1" applyAlignment="1">
      <alignment horizontal="left" wrapText="1"/>
    </xf>
    <xf numFmtId="0" fontId="3" fillId="0" borderId="28" xfId="0" applyFont="1" applyBorder="1" applyAlignment="1">
      <alignment horizontal="centerContinuous"/>
    </xf>
    <xf numFmtId="0" fontId="3" fillId="0" borderId="29" xfId="0" applyFont="1" applyBorder="1" applyAlignment="1">
      <alignment horizontal="centerContinuous"/>
    </xf>
    <xf numFmtId="0" fontId="7" fillId="0" borderId="22" xfId="2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2" applyFont="1" applyFill="1" applyBorder="1" applyAlignment="1">
      <alignment horizontal="center" wrapText="1"/>
    </xf>
    <xf numFmtId="6" fontId="6" fillId="0" borderId="13" xfId="2" applyNumberFormat="1" applyFill="1" applyBorder="1"/>
    <xf numFmtId="6" fontId="6" fillId="0" borderId="14" xfId="2" applyNumberFormat="1" applyFill="1" applyBorder="1"/>
    <xf numFmtId="165" fontId="1" fillId="0" borderId="16" xfId="3" applyNumberFormat="1" applyFont="1" applyFill="1" applyBorder="1"/>
    <xf numFmtId="6" fontId="6" fillId="0" borderId="2" xfId="2" applyNumberFormat="1" applyFill="1" applyBorder="1"/>
    <xf numFmtId="165" fontId="1" fillId="0" borderId="19" xfId="3" applyNumberFormat="1" applyFont="1" applyFill="1" applyBorder="1"/>
    <xf numFmtId="165" fontId="1" fillId="0" borderId="15" xfId="3" applyNumberFormat="1" applyFont="1" applyFill="1" applyBorder="1"/>
    <xf numFmtId="6" fontId="6" fillId="0" borderId="12" xfId="2" applyNumberFormat="1" applyFill="1" applyBorder="1"/>
    <xf numFmtId="165" fontId="1" fillId="0" borderId="17" xfId="3" applyNumberFormat="1" applyFont="1" applyFill="1" applyBorder="1"/>
    <xf numFmtId="164" fontId="0" fillId="0" borderId="26" xfId="1" quotePrefix="1" applyNumberFormat="1" applyFont="1" applyBorder="1"/>
    <xf numFmtId="0" fontId="3" fillId="0" borderId="23" xfId="0" applyFont="1" applyBorder="1"/>
    <xf numFmtId="0" fontId="3" fillId="0" borderId="4" xfId="0" applyFont="1" applyBorder="1"/>
    <xf numFmtId="0" fontId="3" fillId="0" borderId="24" xfId="0" applyFont="1" applyBorder="1"/>
    <xf numFmtId="0" fontId="0" fillId="0" borderId="26" xfId="0" applyBorder="1"/>
    <xf numFmtId="0" fontId="2" fillId="0" borderId="27" xfId="0" applyFont="1" applyBorder="1"/>
    <xf numFmtId="0" fontId="0" fillId="0" borderId="18" xfId="0" applyBorder="1"/>
    <xf numFmtId="0" fontId="0" fillId="0" borderId="24" xfId="0" applyBorder="1"/>
    <xf numFmtId="0" fontId="2" fillId="0" borderId="25" xfId="0" applyFont="1" applyBorder="1"/>
    <xf numFmtId="165" fontId="6" fillId="0" borderId="16" xfId="3" applyNumberFormat="1" applyFont="1" applyFill="1" applyBorder="1"/>
    <xf numFmtId="165" fontId="6" fillId="0" borderId="17" xfId="3" applyNumberFormat="1" applyFont="1" applyFill="1" applyBorder="1"/>
    <xf numFmtId="0" fontId="0" fillId="4" borderId="0" xfId="0" applyFill="1"/>
    <xf numFmtId="0" fontId="7" fillId="4" borderId="3" xfId="2" applyFont="1" applyFill="1" applyBorder="1" applyAlignment="1">
      <alignment wrapText="1"/>
    </xf>
    <xf numFmtId="6" fontId="6" fillId="4" borderId="7" xfId="2" applyNumberFormat="1" applyFill="1" applyBorder="1"/>
    <xf numFmtId="6" fontId="6" fillId="4" borderId="8" xfId="2" applyNumberFormat="1" applyFill="1" applyBorder="1"/>
    <xf numFmtId="6" fontId="6" fillId="4" borderId="9" xfId="2" applyNumberFormat="1" applyFill="1" applyBorder="1"/>
    <xf numFmtId="0" fontId="3" fillId="2" borderId="28" xfId="0" applyFont="1" applyFill="1" applyBorder="1" applyAlignment="1">
      <alignment horizontal="centerContinuous"/>
    </xf>
    <xf numFmtId="0" fontId="3" fillId="2" borderId="30" xfId="0" applyFont="1" applyFill="1" applyBorder="1" applyAlignment="1">
      <alignment horizontal="centerContinuous"/>
    </xf>
    <xf numFmtId="0" fontId="3" fillId="2" borderId="29" xfId="0" applyFont="1" applyFill="1" applyBorder="1" applyAlignment="1">
      <alignment horizontal="centerContinuous"/>
    </xf>
    <xf numFmtId="0" fontId="2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2" borderId="3" xfId="0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vertical="center" wrapText="1"/>
    </xf>
    <xf numFmtId="0" fontId="2" fillId="0" borderId="3" xfId="0" quotePrefix="1" applyFont="1" applyBorder="1"/>
    <xf numFmtId="164" fontId="0" fillId="0" borderId="3" xfId="1" applyNumberFormat="1" applyFont="1" applyBorder="1"/>
    <xf numFmtId="0" fontId="3" fillId="0" borderId="25" xfId="0" applyFont="1" applyBorder="1"/>
    <xf numFmtId="0" fontId="9" fillId="0" borderId="0" xfId="0" applyFont="1" applyFill="1"/>
    <xf numFmtId="165" fontId="2" fillId="0" borderId="25" xfId="0" applyNumberFormat="1" applyFont="1" applyBorder="1" applyAlignment="1">
      <alignment horizontal="center"/>
    </xf>
    <xf numFmtId="0" fontId="7" fillId="2" borderId="3" xfId="2" applyFont="1" applyFill="1" applyBorder="1" applyAlignment="1">
      <alignment horizontal="center" wrapText="1"/>
    </xf>
    <xf numFmtId="0" fontId="10" fillId="0" borderId="0" xfId="0" applyFont="1"/>
    <xf numFmtId="0" fontId="2" fillId="0" borderId="0" xfId="0" quotePrefix="1" applyFont="1"/>
    <xf numFmtId="49" fontId="0" fillId="0" borderId="0" xfId="0" applyNumberFormat="1" applyAlignment="1">
      <alignment vertical="top" wrapText="1"/>
    </xf>
    <xf numFmtId="164" fontId="0" fillId="0" borderId="0" xfId="1" applyNumberFormat="1" applyFont="1" applyFill="1"/>
    <xf numFmtId="164" fontId="0" fillId="0" borderId="6" xfId="1" applyNumberFormat="1" applyFont="1" applyBorder="1"/>
    <xf numFmtId="164" fontId="0" fillId="0" borderId="15" xfId="1" applyNumberFormat="1" applyFont="1" applyBorder="1"/>
    <xf numFmtId="164" fontId="0" fillId="0" borderId="1" xfId="1" applyNumberFormat="1" applyFont="1" applyBorder="1"/>
    <xf numFmtId="164" fontId="0" fillId="0" borderId="16" xfId="1" applyNumberFormat="1" applyFont="1" applyBorder="1"/>
    <xf numFmtId="164" fontId="0" fillId="0" borderId="5" xfId="1" applyNumberFormat="1" applyFont="1" applyBorder="1"/>
    <xf numFmtId="164" fontId="0" fillId="0" borderId="17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49" fontId="2" fillId="0" borderId="24" xfId="0" applyNumberFormat="1" applyFont="1" applyFill="1" applyBorder="1" applyAlignment="1">
      <alignment vertical="top" wrapText="1"/>
    </xf>
    <xf numFmtId="49" fontId="2" fillId="0" borderId="25" xfId="0" applyNumberFormat="1" applyFont="1" applyFill="1" applyBorder="1" applyAlignment="1">
      <alignment vertical="top" wrapText="1"/>
    </xf>
    <xf numFmtId="0" fontId="3" fillId="3" borderId="2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left"/>
    </xf>
    <xf numFmtId="49" fontId="2" fillId="3" borderId="23" xfId="0" applyNumberFormat="1" applyFont="1" applyFill="1" applyBorder="1" applyAlignment="1">
      <alignment horizontal="left" wrapText="1"/>
    </xf>
    <xf numFmtId="164" fontId="0" fillId="3" borderId="24" xfId="1" applyNumberFormat="1" applyFont="1" applyFill="1" applyBorder="1"/>
    <xf numFmtId="0" fontId="3" fillId="0" borderId="10" xfId="0" applyFont="1" applyFill="1" applyBorder="1" applyAlignment="1">
      <alignment horizontal="left"/>
    </xf>
    <xf numFmtId="49" fontId="2" fillId="0" borderId="21" xfId="0" applyNumberFormat="1" applyFont="1" applyFill="1" applyBorder="1" applyAlignment="1">
      <alignment vertical="top" wrapText="1"/>
    </xf>
    <xf numFmtId="2" fontId="3" fillId="0" borderId="20" xfId="0" applyNumberFormat="1" applyFont="1" applyFill="1" applyBorder="1" applyAlignment="1">
      <alignment horizontal="left"/>
    </xf>
    <xf numFmtId="0" fontId="2" fillId="0" borderId="10" xfId="0" applyFont="1" applyFill="1" applyBorder="1" applyAlignment="1"/>
    <xf numFmtId="6" fontId="2" fillId="0" borderId="25" xfId="0" applyNumberFormat="1" applyFont="1" applyBorder="1" applyAlignment="1">
      <alignment horizontal="left" wrapText="1"/>
    </xf>
    <xf numFmtId="49" fontId="2" fillId="0" borderId="25" xfId="0" applyNumberFormat="1" applyFont="1" applyBorder="1" applyAlignment="1">
      <alignment horizontal="left" wrapText="1"/>
    </xf>
    <xf numFmtId="6" fontId="2" fillId="0" borderId="25" xfId="0" applyNumberFormat="1" applyFont="1" applyBorder="1" applyAlignment="1">
      <alignment horizontal="left" wrapText="1"/>
    </xf>
    <xf numFmtId="0" fontId="2" fillId="0" borderId="20" xfId="0" applyFont="1" applyFill="1" applyBorder="1" applyAlignment="1">
      <alignment wrapText="1"/>
    </xf>
    <xf numFmtId="6" fontId="2" fillId="0" borderId="25" xfId="0" applyNumberFormat="1" applyFont="1" applyBorder="1" applyAlignment="1">
      <alignment horizontal="left" wrapText="1"/>
    </xf>
    <xf numFmtId="0" fontId="4" fillId="0" borderId="0" xfId="0" applyFont="1"/>
    <xf numFmtId="0" fontId="11" fillId="0" borderId="0" xfId="0" applyFont="1"/>
    <xf numFmtId="0" fontId="0" fillId="0" borderId="26" xfId="0" applyFill="1" applyBorder="1" applyAlignment="1">
      <alignment vertical="center" wrapText="1"/>
    </xf>
    <xf numFmtId="164" fontId="0" fillId="0" borderId="25" xfId="1" applyNumberFormat="1" applyFont="1" applyBorder="1"/>
    <xf numFmtId="0" fontId="12" fillId="2" borderId="3" xfId="2" applyFont="1" applyFill="1" applyBorder="1" applyAlignment="1">
      <alignment horizontal="center" wrapText="1"/>
    </xf>
    <xf numFmtId="10" fontId="0" fillId="0" borderId="0" xfId="3" applyNumberFormat="1" applyFont="1"/>
    <xf numFmtId="49" fontId="2" fillId="0" borderId="0" xfId="0" applyNumberFormat="1" applyFont="1" applyAlignment="1">
      <alignment horizontal="left" vertical="top"/>
    </xf>
    <xf numFmtId="0" fontId="0" fillId="0" borderId="7" xfId="0" applyBorder="1"/>
    <xf numFmtId="165" fontId="0" fillId="0" borderId="8" xfId="3" applyNumberFormat="1" applyFont="1" applyBorder="1"/>
    <xf numFmtId="165" fontId="0" fillId="0" borderId="9" xfId="3" applyNumberFormat="1" applyFont="1" applyBorder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quotePrefix="1" applyFont="1" applyAlignment="1">
      <alignment horizontal="right"/>
    </xf>
    <xf numFmtId="165" fontId="0" fillId="0" borderId="0" xfId="0" applyNumberFormat="1"/>
    <xf numFmtId="6" fontId="2" fillId="0" borderId="0" xfId="0" applyNumberFormat="1" applyFont="1" applyBorder="1" applyAlignment="1">
      <alignment wrapText="1"/>
    </xf>
    <xf numFmtId="6" fontId="2" fillId="0" borderId="26" xfId="0" applyNumberFormat="1" applyFont="1" applyBorder="1" applyAlignment="1">
      <alignment wrapText="1"/>
    </xf>
    <xf numFmtId="49" fontId="2" fillId="0" borderId="23" xfId="0" applyNumberFormat="1" applyFont="1" applyFill="1" applyBorder="1" applyAlignment="1">
      <alignment horizontal="center" vertical="top" wrapText="1"/>
    </xf>
    <xf numFmtId="2" fontId="2" fillId="0" borderId="20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wrapText="1"/>
    </xf>
    <xf numFmtId="10" fontId="0" fillId="0" borderId="0" xfId="0" applyNumberFormat="1" applyAlignment="1">
      <alignment horizontal="left"/>
    </xf>
    <xf numFmtId="49" fontId="2" fillId="0" borderId="0" xfId="1" applyNumberFormat="1" applyFont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vertical="top" wrapText="1"/>
    </xf>
    <xf numFmtId="0" fontId="3" fillId="0" borderId="25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 wrapText="1"/>
    </xf>
    <xf numFmtId="49" fontId="13" fillId="0" borderId="0" xfId="0" applyNumberFormat="1" applyFont="1" applyAlignment="1">
      <alignment horizontal="left"/>
    </xf>
    <xf numFmtId="0" fontId="7" fillId="2" borderId="3" xfId="2" applyFont="1" applyFill="1" applyBorder="1" applyAlignment="1">
      <alignment horizontal="center" vertical="center" wrapText="1"/>
    </xf>
    <xf numFmtId="0" fontId="14" fillId="0" borderId="0" xfId="0" applyFont="1"/>
    <xf numFmtId="49" fontId="14" fillId="0" borderId="0" xfId="0" applyNumberFormat="1" applyFont="1" applyAlignment="1">
      <alignment horizontal="left"/>
    </xf>
    <xf numFmtId="0" fontId="16" fillId="0" borderId="0" xfId="4"/>
    <xf numFmtId="6" fontId="2" fillId="0" borderId="0" xfId="0" applyNumberFormat="1" applyFont="1" applyBorder="1" applyAlignment="1">
      <alignment horizontal="left" wrapText="1"/>
    </xf>
    <xf numFmtId="6" fontId="2" fillId="0" borderId="26" xfId="0" applyNumberFormat="1" applyFont="1" applyBorder="1" applyAlignment="1">
      <alignment horizontal="left" wrapText="1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6" fontId="2" fillId="0" borderId="25" xfId="0" applyNumberFormat="1" applyFont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49" fontId="2" fillId="0" borderId="25" xfId="0" applyNumberFormat="1" applyFont="1" applyBorder="1" applyAlignment="1">
      <alignment horizontal="left" wrapText="1"/>
    </xf>
    <xf numFmtId="0" fontId="0" fillId="0" borderId="0" xfId="0" applyBorder="1" applyAlignment="1"/>
    <xf numFmtId="0" fontId="0" fillId="0" borderId="26" xfId="0" applyBorder="1" applyAlignment="1"/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2.ncleg.net/BillLookUp/2017/s9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5"/>
  <sheetViews>
    <sheetView workbookViewId="0">
      <selection activeCell="A12" sqref="A12"/>
    </sheetView>
  </sheetViews>
  <sheetFormatPr defaultRowHeight="12.5" x14ac:dyDescent="0.25"/>
  <sheetData>
    <row r="2" spans="1:1" x14ac:dyDescent="0.25">
      <c r="A2" s="6" t="s">
        <v>113</v>
      </c>
    </row>
    <row r="4" spans="1:1" x14ac:dyDescent="0.25">
      <c r="A4" s="172" t="s">
        <v>115</v>
      </c>
    </row>
    <row r="5" spans="1:1" x14ac:dyDescent="0.25">
      <c r="A5" s="6" t="s">
        <v>114</v>
      </c>
    </row>
  </sheetData>
  <hyperlinks>
    <hyperlink ref="A4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workbookViewId="0">
      <selection activeCell="A2" sqref="A2"/>
    </sheetView>
  </sheetViews>
  <sheetFormatPr defaultRowHeight="12.5" x14ac:dyDescent="0.25"/>
  <cols>
    <col min="1" max="1" width="5.54296875" customWidth="1"/>
    <col min="2" max="2" width="3.453125" customWidth="1"/>
    <col min="3" max="3" width="29.26953125" style="13" customWidth="1"/>
    <col min="4" max="4" width="1.7265625" customWidth="1"/>
    <col min="5" max="5" width="30.453125" customWidth="1"/>
    <col min="6" max="6" width="3" customWidth="1"/>
    <col min="9" max="9" width="9.453125" customWidth="1"/>
  </cols>
  <sheetData>
    <row r="1" spans="1:6" ht="13" x14ac:dyDescent="0.3">
      <c r="A1" s="20" t="s">
        <v>108</v>
      </c>
      <c r="B1" s="20"/>
      <c r="C1" s="12"/>
    </row>
    <row r="2" spans="1:6" ht="15.5" x14ac:dyDescent="0.35">
      <c r="A2" s="170"/>
      <c r="B2" s="20"/>
      <c r="C2" s="12"/>
    </row>
    <row r="3" spans="1:6" ht="13" x14ac:dyDescent="0.3">
      <c r="A3" s="20"/>
      <c r="B3" s="20"/>
      <c r="C3" s="12" t="s">
        <v>95</v>
      </c>
      <c r="E3" s="159">
        <v>0.18859999999999999</v>
      </c>
    </row>
    <row r="4" spans="1:6" ht="13" x14ac:dyDescent="0.3">
      <c r="A4" s="20"/>
      <c r="B4" s="20"/>
      <c r="C4" s="12" t="s">
        <v>96</v>
      </c>
      <c r="E4" s="160" t="s">
        <v>97</v>
      </c>
    </row>
    <row r="5" spans="1:6" ht="9.75" customHeight="1" x14ac:dyDescent="0.3">
      <c r="A5" s="20"/>
      <c r="B5" s="20"/>
      <c r="C5" s="12"/>
      <c r="E5" s="11"/>
    </row>
    <row r="6" spans="1:6" ht="13" x14ac:dyDescent="0.3">
      <c r="E6" s="175" t="s">
        <v>58</v>
      </c>
      <c r="F6" s="176"/>
    </row>
    <row r="7" spans="1:6" ht="13" x14ac:dyDescent="0.3">
      <c r="A7" s="48" t="s">
        <v>11</v>
      </c>
      <c r="B7" s="54"/>
      <c r="C7" s="56"/>
      <c r="E7" s="55"/>
      <c r="F7" s="50"/>
    </row>
    <row r="8" spans="1:6" ht="13" x14ac:dyDescent="0.3">
      <c r="A8" s="57"/>
      <c r="B8" s="58" t="s">
        <v>15</v>
      </c>
      <c r="C8" s="59"/>
      <c r="E8" s="45"/>
      <c r="F8" s="46"/>
    </row>
    <row r="9" spans="1:6" ht="13" x14ac:dyDescent="0.3">
      <c r="A9" s="57"/>
      <c r="B9" s="58"/>
      <c r="C9" s="60" t="s">
        <v>26</v>
      </c>
      <c r="E9" s="109">
        <v>6.5000000000000002E-2</v>
      </c>
      <c r="F9" s="46"/>
    </row>
    <row r="10" spans="1:6" ht="13" x14ac:dyDescent="0.3">
      <c r="A10" s="57"/>
      <c r="B10" s="61" t="s">
        <v>14</v>
      </c>
      <c r="C10" s="59"/>
      <c r="E10" s="47"/>
      <c r="F10" s="46"/>
    </row>
    <row r="11" spans="1:6" x14ac:dyDescent="0.25">
      <c r="A11" s="57"/>
      <c r="B11" s="4"/>
      <c r="C11" s="59" t="s">
        <v>16</v>
      </c>
      <c r="E11" s="125" t="s">
        <v>98</v>
      </c>
      <c r="F11" s="46"/>
    </row>
    <row r="12" spans="1:6" ht="10.15" customHeight="1" x14ac:dyDescent="0.25">
      <c r="A12" s="57"/>
      <c r="B12" s="4"/>
      <c r="C12" s="59"/>
      <c r="E12" s="136"/>
      <c r="F12" s="46"/>
    </row>
    <row r="13" spans="1:6" ht="13" x14ac:dyDescent="0.3">
      <c r="A13" s="57"/>
      <c r="B13" s="61" t="s">
        <v>32</v>
      </c>
      <c r="C13" s="59"/>
      <c r="E13" s="47"/>
      <c r="F13" s="46"/>
    </row>
    <row r="14" spans="1:6" ht="51.75" customHeight="1" x14ac:dyDescent="0.25">
      <c r="A14" s="57"/>
      <c r="B14" s="4"/>
      <c r="C14" s="101" t="s">
        <v>33</v>
      </c>
      <c r="E14" s="177" t="s">
        <v>89</v>
      </c>
      <c r="F14" s="174"/>
    </row>
    <row r="15" spans="1:6" ht="27" customHeight="1" x14ac:dyDescent="0.25">
      <c r="A15" s="57"/>
      <c r="B15" s="4"/>
      <c r="C15" s="101"/>
      <c r="E15" s="177"/>
      <c r="F15" s="174"/>
    </row>
    <row r="16" spans="1:6" ht="27.75" customHeight="1" x14ac:dyDescent="0.25">
      <c r="A16" s="57"/>
      <c r="B16" s="4"/>
      <c r="C16" s="155" t="s">
        <v>88</v>
      </c>
      <c r="D16" s="154"/>
      <c r="E16" s="173" t="s">
        <v>100</v>
      </c>
      <c r="F16" s="174"/>
    </row>
    <row r="17" spans="1:6" ht="30" customHeight="1" x14ac:dyDescent="0.25">
      <c r="A17" s="57"/>
      <c r="B17" s="4"/>
      <c r="C17" s="155" t="s">
        <v>64</v>
      </c>
      <c r="D17" s="154"/>
      <c r="E17" s="173" t="s">
        <v>100</v>
      </c>
      <c r="F17" s="174"/>
    </row>
    <row r="18" spans="1:6" ht="9.65" customHeight="1" x14ac:dyDescent="0.25">
      <c r="A18" s="57"/>
      <c r="B18" s="4"/>
      <c r="C18" s="59"/>
      <c r="E18" s="47"/>
      <c r="F18" s="46"/>
    </row>
    <row r="19" spans="1:6" ht="13" x14ac:dyDescent="0.3">
      <c r="A19" s="49" t="s">
        <v>12</v>
      </c>
      <c r="B19" s="52"/>
      <c r="C19" s="56"/>
      <c r="E19" s="53"/>
      <c r="F19" s="50"/>
    </row>
    <row r="20" spans="1:6" x14ac:dyDescent="0.25">
      <c r="A20" s="57"/>
      <c r="B20" s="4"/>
      <c r="C20" s="60" t="s">
        <v>26</v>
      </c>
      <c r="D20" s="22"/>
      <c r="E20" s="68" t="s">
        <v>86</v>
      </c>
      <c r="F20" s="46"/>
    </row>
    <row r="21" spans="1:6" ht="21" customHeight="1" x14ac:dyDescent="0.25">
      <c r="A21" s="57"/>
      <c r="B21" s="4"/>
      <c r="C21" s="60" t="s">
        <v>14</v>
      </c>
      <c r="E21" s="139" t="s">
        <v>87</v>
      </c>
      <c r="F21" s="82"/>
    </row>
    <row r="22" spans="1:6" x14ac:dyDescent="0.25">
      <c r="A22" s="57"/>
      <c r="B22" s="4"/>
      <c r="C22" s="60"/>
      <c r="E22" s="135"/>
      <c r="F22" s="82"/>
    </row>
    <row r="23" spans="1:6" ht="13" x14ac:dyDescent="0.3">
      <c r="A23" s="107" t="s">
        <v>54</v>
      </c>
      <c r="B23" s="4"/>
      <c r="C23" s="60"/>
      <c r="E23" s="137" t="s">
        <v>85</v>
      </c>
      <c r="F23" s="82"/>
    </row>
    <row r="24" spans="1:6" x14ac:dyDescent="0.25">
      <c r="A24" s="57"/>
      <c r="B24" s="4"/>
      <c r="C24" s="60"/>
      <c r="D24" s="22"/>
      <c r="F24" s="82"/>
    </row>
    <row r="25" spans="1:6" ht="13" x14ac:dyDescent="0.3">
      <c r="A25" s="49" t="s">
        <v>1</v>
      </c>
      <c r="B25" s="52"/>
      <c r="C25" s="63"/>
      <c r="D25" s="14"/>
      <c r="E25" s="64"/>
      <c r="F25" s="50"/>
    </row>
    <row r="26" spans="1:6" ht="19.899999999999999" customHeight="1" x14ac:dyDescent="0.3">
      <c r="A26" s="67"/>
      <c r="B26" s="65"/>
      <c r="C26" s="66" t="s">
        <v>18</v>
      </c>
      <c r="D26" s="14"/>
      <c r="E26" s="156" t="s">
        <v>84</v>
      </c>
      <c r="F26" s="124"/>
    </row>
    <row r="27" spans="1:6" ht="9" customHeight="1" x14ac:dyDescent="0.3">
      <c r="A27" s="161"/>
      <c r="B27" s="161"/>
      <c r="C27" s="162"/>
      <c r="D27" s="14"/>
      <c r="E27" s="163"/>
      <c r="F27" s="164"/>
    </row>
    <row r="28" spans="1:6" ht="13" x14ac:dyDescent="0.3">
      <c r="A28" s="49" t="s">
        <v>99</v>
      </c>
      <c r="B28" s="52"/>
      <c r="C28" s="63"/>
      <c r="D28" s="14"/>
      <c r="E28" s="64"/>
      <c r="F28" s="50"/>
    </row>
    <row r="29" spans="1:6" ht="30.65" customHeight="1" x14ac:dyDescent="0.3">
      <c r="A29" s="67"/>
      <c r="B29" s="65"/>
      <c r="C29" s="167" t="s">
        <v>102</v>
      </c>
      <c r="D29" s="14"/>
      <c r="E29" s="156" t="s">
        <v>101</v>
      </c>
      <c r="F29" s="124"/>
    </row>
    <row r="30" spans="1:6" ht="12" customHeight="1" x14ac:dyDescent="0.3">
      <c r="A30" s="165"/>
      <c r="B30" s="161"/>
      <c r="C30" s="166"/>
      <c r="D30" s="14"/>
      <c r="E30" s="156"/>
      <c r="F30" s="124"/>
    </row>
    <row r="31" spans="1:6" ht="13" x14ac:dyDescent="0.3">
      <c r="A31" s="126" t="s">
        <v>63</v>
      </c>
      <c r="B31" s="127"/>
      <c r="C31" s="128"/>
      <c r="D31" s="14"/>
      <c r="E31" s="129" t="s">
        <v>91</v>
      </c>
      <c r="F31" s="130"/>
    </row>
    <row r="32" spans="1:6" ht="13" x14ac:dyDescent="0.3">
      <c r="A32" s="133"/>
      <c r="B32" s="131"/>
      <c r="C32" s="134"/>
      <c r="D32" s="14"/>
      <c r="E32" s="138" t="s">
        <v>90</v>
      </c>
      <c r="F32" s="132"/>
    </row>
    <row r="33" spans="1:6" s="18" customFormat="1" ht="13" x14ac:dyDescent="0.2">
      <c r="A33" s="51"/>
      <c r="C33" s="15"/>
      <c r="E33" s="16"/>
      <c r="F33" s="17"/>
    </row>
    <row r="34" spans="1:6" ht="13" x14ac:dyDescent="0.3">
      <c r="A34" s="126" t="s">
        <v>92</v>
      </c>
      <c r="B34" s="127"/>
      <c r="C34" s="128"/>
      <c r="D34" s="14"/>
      <c r="E34" s="129" t="s">
        <v>93</v>
      </c>
      <c r="F34" s="130"/>
    </row>
    <row r="35" spans="1:6" ht="13" x14ac:dyDescent="0.3">
      <c r="A35" s="157" t="s">
        <v>94</v>
      </c>
      <c r="B35" s="131"/>
      <c r="C35" s="134"/>
      <c r="D35" s="14"/>
      <c r="E35" s="158" t="s">
        <v>90</v>
      </c>
      <c r="F35" s="132"/>
    </row>
    <row r="36" spans="1:6" ht="13" x14ac:dyDescent="0.3">
      <c r="A36" s="12"/>
      <c r="B36" s="12"/>
      <c r="C36" s="12"/>
      <c r="E36" s="9"/>
      <c r="F36" s="10"/>
    </row>
    <row r="37" spans="1:6" ht="13.15" hidden="1" customHeight="1" x14ac:dyDescent="0.3">
      <c r="C37" s="20" t="s">
        <v>5</v>
      </c>
      <c r="D37" s="23" t="s">
        <v>0</v>
      </c>
      <c r="E37" s="9"/>
      <c r="F37" s="10"/>
    </row>
    <row r="38" spans="1:6" ht="13.15" hidden="1" customHeight="1" x14ac:dyDescent="0.25">
      <c r="D38" s="21">
        <v>0.1532</v>
      </c>
      <c r="E38" s="9"/>
      <c r="F38" s="10"/>
    </row>
    <row r="39" spans="1:6" ht="5.25" hidden="1" customHeight="1" x14ac:dyDescent="0.25">
      <c r="E39" s="9"/>
      <c r="F39" s="10"/>
    </row>
    <row r="40" spans="1:6" ht="13.15" hidden="1" customHeight="1" x14ac:dyDescent="0.25">
      <c r="D40" s="11">
        <v>5471</v>
      </c>
      <c r="E40" s="9"/>
      <c r="F40" s="10"/>
    </row>
    <row r="41" spans="1:6" ht="13.15" hidden="1" customHeight="1" x14ac:dyDescent="0.25">
      <c r="E41" s="9"/>
      <c r="F41" s="10"/>
    </row>
    <row r="42" spans="1:6" ht="13.15" hidden="1" customHeight="1" x14ac:dyDescent="0.25">
      <c r="A42" s="6" t="s">
        <v>6</v>
      </c>
      <c r="B42" s="6"/>
    </row>
    <row r="43" spans="1:6" ht="29.25" hidden="1" customHeight="1" x14ac:dyDescent="0.3">
      <c r="A43" s="20" t="s">
        <v>4</v>
      </c>
      <c r="B43" s="20"/>
      <c r="C43" s="12" t="s">
        <v>2</v>
      </c>
    </row>
    <row r="44" spans="1:6" ht="13.15" hidden="1" customHeight="1" x14ac:dyDescent="0.25"/>
    <row r="45" spans="1:6" ht="35.25" hidden="1" customHeight="1" x14ac:dyDescent="0.3">
      <c r="A45" s="12" t="s">
        <v>4</v>
      </c>
      <c r="B45" s="12"/>
      <c r="C45" s="12" t="s">
        <v>3</v>
      </c>
      <c r="E45" s="9"/>
      <c r="F45" s="10"/>
    </row>
    <row r="46" spans="1:6" ht="13.15" hidden="1" customHeight="1" x14ac:dyDescent="0.25"/>
  </sheetData>
  <mergeCells count="5">
    <mergeCell ref="E16:F16"/>
    <mergeCell ref="E17:F17"/>
    <mergeCell ref="E6:F6"/>
    <mergeCell ref="E14:F14"/>
    <mergeCell ref="E15:F15"/>
  </mergeCells>
  <pageMargins left="0.7" right="0.7" top="0.75" bottom="0.75" header="0.3" footer="0.3"/>
  <pageSetup scale="80" orientation="portrait" r:id="rId1"/>
  <headerFooter>
    <oddFooter>&amp;L&amp;"Arial,Italic"&amp;9Division of School Business
NC Department of Public Instruction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K40"/>
  <sheetViews>
    <sheetView workbookViewId="0">
      <selection activeCell="A2" sqref="A2"/>
    </sheetView>
  </sheetViews>
  <sheetFormatPr defaultRowHeight="12.5" x14ac:dyDescent="0.25"/>
  <cols>
    <col min="7" max="7" width="11.54296875" style="5" bestFit="1" customWidth="1"/>
    <col min="9" max="9" width="8.81640625" style="93" hidden="1" customWidth="1"/>
    <col min="11" max="11" width="3.1796875" bestFit="1" customWidth="1"/>
  </cols>
  <sheetData>
    <row r="1" spans="1:10" ht="13" x14ac:dyDescent="0.25">
      <c r="A1" s="15" t="s">
        <v>107</v>
      </c>
      <c r="C1" s="5"/>
    </row>
    <row r="2" spans="1:10" ht="18" x14ac:dyDescent="0.4">
      <c r="A2" s="15" t="s">
        <v>72</v>
      </c>
      <c r="B2" s="170"/>
      <c r="C2" s="108"/>
    </row>
    <row r="3" spans="1:10" x14ac:dyDescent="0.25">
      <c r="A3" s="27"/>
      <c r="C3" s="5"/>
    </row>
    <row r="4" spans="1:10" ht="72.5" x14ac:dyDescent="0.35">
      <c r="A4" s="28" t="s">
        <v>9</v>
      </c>
      <c r="B4" s="110" t="s">
        <v>30</v>
      </c>
      <c r="C4" s="28" t="s">
        <v>8</v>
      </c>
      <c r="D4" s="110" t="s">
        <v>67</v>
      </c>
      <c r="E4" s="28" t="s">
        <v>10</v>
      </c>
      <c r="F4" s="28" t="s">
        <v>13</v>
      </c>
      <c r="G4" s="144" t="s">
        <v>70</v>
      </c>
      <c r="H4" s="28" t="s">
        <v>10</v>
      </c>
      <c r="I4" s="94"/>
      <c r="J4" s="110" t="s">
        <v>13</v>
      </c>
    </row>
    <row r="5" spans="1:10" ht="14.5" x14ac:dyDescent="0.35">
      <c r="A5" s="29">
        <v>0</v>
      </c>
      <c r="B5" s="31">
        <v>35000</v>
      </c>
      <c r="C5" s="30">
        <f t="shared" ref="C5:C35" si="0">D5-B5</f>
        <v>0</v>
      </c>
      <c r="D5" s="31">
        <v>35000</v>
      </c>
      <c r="E5" s="31"/>
      <c r="F5" s="42"/>
      <c r="G5" s="34">
        <v>35000</v>
      </c>
      <c r="I5" s="95"/>
      <c r="J5" s="42"/>
    </row>
    <row r="6" spans="1:10" ht="14.5" x14ac:dyDescent="0.35">
      <c r="A6" s="32">
        <v>1</v>
      </c>
      <c r="B6" s="34">
        <v>35750</v>
      </c>
      <c r="C6" s="33">
        <f t="shared" si="0"/>
        <v>250</v>
      </c>
      <c r="D6" s="34">
        <v>36000</v>
      </c>
      <c r="E6" s="34">
        <f>D6-B5</f>
        <v>1000</v>
      </c>
      <c r="F6" s="91">
        <f>E6/B5</f>
        <v>2.8571428571428571E-2</v>
      </c>
      <c r="G6" s="34">
        <v>36000</v>
      </c>
      <c r="H6" s="34">
        <f>G6-D5</f>
        <v>1000</v>
      </c>
      <c r="I6" s="96"/>
      <c r="J6" s="91">
        <f>H6/D5</f>
        <v>2.8571428571428571E-2</v>
      </c>
    </row>
    <row r="7" spans="1:10" ht="14.5" x14ac:dyDescent="0.35">
      <c r="A7" s="32">
        <v>2</v>
      </c>
      <c r="B7" s="34">
        <v>36000</v>
      </c>
      <c r="C7" s="33">
        <f>D7-B7</f>
        <v>300</v>
      </c>
      <c r="D7" s="34">
        <v>36300</v>
      </c>
      <c r="E7" s="34">
        <f t="shared" ref="E7:E35" si="1">D7-B6</f>
        <v>550</v>
      </c>
      <c r="F7" s="91">
        <f t="shared" ref="F7:F35" si="2">E7/B6</f>
        <v>1.5384615384615385E-2</v>
      </c>
      <c r="G7" s="34">
        <v>37000</v>
      </c>
      <c r="H7" s="34">
        <f t="shared" ref="H7:H35" si="3">G7-D6</f>
        <v>1000</v>
      </c>
      <c r="I7" s="96"/>
      <c r="J7" s="91">
        <f t="shared" ref="J7:J35" si="4">H7/D6</f>
        <v>2.7777777777777776E-2</v>
      </c>
    </row>
    <row r="8" spans="1:10" ht="14.5" x14ac:dyDescent="0.35">
      <c r="A8" s="32">
        <v>3</v>
      </c>
      <c r="B8" s="34">
        <v>36250</v>
      </c>
      <c r="C8" s="33">
        <f t="shared" si="0"/>
        <v>1050</v>
      </c>
      <c r="D8" s="34">
        <v>37300</v>
      </c>
      <c r="E8" s="34">
        <f t="shared" si="1"/>
        <v>1300</v>
      </c>
      <c r="F8" s="91">
        <f t="shared" si="2"/>
        <v>3.6111111111111108E-2</v>
      </c>
      <c r="G8" s="34">
        <v>38000</v>
      </c>
      <c r="H8" s="34">
        <f t="shared" si="3"/>
        <v>1700</v>
      </c>
      <c r="I8" s="96"/>
      <c r="J8" s="91">
        <f t="shared" si="4"/>
        <v>4.6831955922865015E-2</v>
      </c>
    </row>
    <row r="9" spans="1:10" ht="14.5" x14ac:dyDescent="0.35">
      <c r="A9" s="32">
        <v>4</v>
      </c>
      <c r="B9" s="34">
        <v>36750</v>
      </c>
      <c r="C9" s="33">
        <f t="shared" si="0"/>
        <v>550</v>
      </c>
      <c r="D9" s="34">
        <v>37300</v>
      </c>
      <c r="E9" s="34">
        <f t="shared" si="1"/>
        <v>1050</v>
      </c>
      <c r="F9" s="91">
        <f t="shared" si="2"/>
        <v>2.8965517241379312E-2</v>
      </c>
      <c r="G9" s="34">
        <v>39000</v>
      </c>
      <c r="H9" s="34">
        <f t="shared" si="3"/>
        <v>1700</v>
      </c>
      <c r="I9" s="96"/>
      <c r="J9" s="91">
        <f t="shared" si="4"/>
        <v>4.5576407506702415E-2</v>
      </c>
    </row>
    <row r="10" spans="1:10" ht="14.5" x14ac:dyDescent="0.35">
      <c r="A10" s="32">
        <v>5</v>
      </c>
      <c r="B10" s="34">
        <v>37250</v>
      </c>
      <c r="C10" s="33">
        <f t="shared" si="0"/>
        <v>1050</v>
      </c>
      <c r="D10" s="34">
        <v>38300</v>
      </c>
      <c r="E10" s="34">
        <f t="shared" si="1"/>
        <v>1550</v>
      </c>
      <c r="F10" s="91">
        <f t="shared" si="2"/>
        <v>4.2176870748299317E-2</v>
      </c>
      <c r="G10" s="34">
        <f>G9+1000</f>
        <v>40000</v>
      </c>
      <c r="H10" s="34">
        <f t="shared" si="3"/>
        <v>2700</v>
      </c>
      <c r="I10" s="96"/>
      <c r="J10" s="91">
        <f t="shared" si="4"/>
        <v>7.2386058981233251E-2</v>
      </c>
    </row>
    <row r="11" spans="1:10" ht="14.5" x14ac:dyDescent="0.35">
      <c r="A11" s="32">
        <v>6</v>
      </c>
      <c r="B11" s="34">
        <v>38000</v>
      </c>
      <c r="C11" s="33">
        <f t="shared" si="0"/>
        <v>300</v>
      </c>
      <c r="D11" s="34">
        <v>38300</v>
      </c>
      <c r="E11" s="34">
        <f t="shared" si="1"/>
        <v>1050</v>
      </c>
      <c r="F11" s="91">
        <f t="shared" si="2"/>
        <v>2.8187919463087248E-2</v>
      </c>
      <c r="G11" s="34">
        <f t="shared" ref="G11:G20" si="5">G10+1000</f>
        <v>41000</v>
      </c>
      <c r="H11" s="34">
        <f t="shared" si="3"/>
        <v>2700</v>
      </c>
      <c r="I11" s="96"/>
      <c r="J11" s="91">
        <f t="shared" si="4"/>
        <v>7.0496083550913843E-2</v>
      </c>
    </row>
    <row r="12" spans="1:10" ht="14.5" x14ac:dyDescent="0.35">
      <c r="A12" s="32">
        <v>7</v>
      </c>
      <c r="B12" s="34">
        <v>38500</v>
      </c>
      <c r="C12" s="33">
        <f t="shared" si="0"/>
        <v>800</v>
      </c>
      <c r="D12" s="34">
        <v>39300</v>
      </c>
      <c r="E12" s="34">
        <f t="shared" si="1"/>
        <v>1300</v>
      </c>
      <c r="F12" s="91">
        <f t="shared" si="2"/>
        <v>3.4210526315789476E-2</v>
      </c>
      <c r="G12" s="34">
        <f t="shared" si="5"/>
        <v>42000</v>
      </c>
      <c r="H12" s="34">
        <f t="shared" si="3"/>
        <v>3700</v>
      </c>
      <c r="I12" s="96"/>
      <c r="J12" s="91">
        <f t="shared" si="4"/>
        <v>9.6605744125326368E-2</v>
      </c>
    </row>
    <row r="13" spans="1:10" ht="14.5" x14ac:dyDescent="0.35">
      <c r="A13" s="32">
        <v>8</v>
      </c>
      <c r="B13" s="34">
        <v>39000</v>
      </c>
      <c r="C13" s="33">
        <f t="shared" si="0"/>
        <v>300</v>
      </c>
      <c r="D13" s="34">
        <v>39300</v>
      </c>
      <c r="E13" s="34">
        <f t="shared" si="1"/>
        <v>800</v>
      </c>
      <c r="F13" s="91">
        <f t="shared" si="2"/>
        <v>2.0779220779220779E-2</v>
      </c>
      <c r="G13" s="34">
        <f t="shared" si="5"/>
        <v>43000</v>
      </c>
      <c r="H13" s="34">
        <f t="shared" si="3"/>
        <v>3700</v>
      </c>
      <c r="I13" s="96"/>
      <c r="J13" s="91">
        <f t="shared" si="4"/>
        <v>9.4147582697201013E-2</v>
      </c>
    </row>
    <row r="14" spans="1:10" ht="14.5" x14ac:dyDescent="0.35">
      <c r="A14" s="32">
        <v>9</v>
      </c>
      <c r="B14" s="34">
        <v>39500</v>
      </c>
      <c r="C14" s="33">
        <f t="shared" si="0"/>
        <v>1050</v>
      </c>
      <c r="D14" s="34">
        <v>40550</v>
      </c>
      <c r="E14" s="34">
        <f t="shared" si="1"/>
        <v>1550</v>
      </c>
      <c r="F14" s="91">
        <f t="shared" si="2"/>
        <v>3.9743589743589741E-2</v>
      </c>
      <c r="G14" s="34">
        <f t="shared" si="5"/>
        <v>44000</v>
      </c>
      <c r="H14" s="34">
        <f t="shared" si="3"/>
        <v>4700</v>
      </c>
      <c r="I14" s="96"/>
      <c r="J14" s="91">
        <f t="shared" si="4"/>
        <v>0.11959287531806616</v>
      </c>
    </row>
    <row r="15" spans="1:10" ht="14.5" x14ac:dyDescent="0.35">
      <c r="A15" s="32">
        <v>10</v>
      </c>
      <c r="B15" s="34">
        <v>40250</v>
      </c>
      <c r="C15" s="33">
        <f t="shared" si="0"/>
        <v>300</v>
      </c>
      <c r="D15" s="34">
        <v>40550</v>
      </c>
      <c r="E15" s="34">
        <f t="shared" si="1"/>
        <v>1050</v>
      </c>
      <c r="F15" s="91">
        <f t="shared" si="2"/>
        <v>2.6582278481012658E-2</v>
      </c>
      <c r="G15" s="34">
        <f t="shared" si="5"/>
        <v>45000</v>
      </c>
      <c r="H15" s="34">
        <f t="shared" si="3"/>
        <v>4450</v>
      </c>
      <c r="I15" s="96"/>
      <c r="J15" s="91">
        <f t="shared" si="4"/>
        <v>0.10974106041923551</v>
      </c>
    </row>
    <row r="16" spans="1:10" ht="14.5" x14ac:dyDescent="0.35">
      <c r="A16" s="32">
        <v>11</v>
      </c>
      <c r="B16" s="34">
        <v>41000</v>
      </c>
      <c r="C16" s="33">
        <f t="shared" si="0"/>
        <v>1050</v>
      </c>
      <c r="D16" s="34">
        <v>42050</v>
      </c>
      <c r="E16" s="34">
        <f t="shared" si="1"/>
        <v>1800</v>
      </c>
      <c r="F16" s="91">
        <f t="shared" si="2"/>
        <v>4.472049689440994E-2</v>
      </c>
      <c r="G16" s="34">
        <f t="shared" si="5"/>
        <v>46000</v>
      </c>
      <c r="H16" s="34">
        <f t="shared" si="3"/>
        <v>5450</v>
      </c>
      <c r="I16" s="96"/>
      <c r="J16" s="91">
        <f t="shared" si="4"/>
        <v>0.13440197287299629</v>
      </c>
    </row>
    <row r="17" spans="1:11" ht="14.5" x14ac:dyDescent="0.35">
      <c r="A17" s="32">
        <v>12</v>
      </c>
      <c r="B17" s="34">
        <v>41750</v>
      </c>
      <c r="C17" s="33">
        <f t="shared" si="0"/>
        <v>300</v>
      </c>
      <c r="D17" s="34">
        <v>42050</v>
      </c>
      <c r="E17" s="34">
        <f t="shared" si="1"/>
        <v>1050</v>
      </c>
      <c r="F17" s="91">
        <f t="shared" si="2"/>
        <v>2.5609756097560974E-2</v>
      </c>
      <c r="G17" s="34">
        <f t="shared" si="5"/>
        <v>47000</v>
      </c>
      <c r="H17" s="34">
        <f t="shared" si="3"/>
        <v>4950</v>
      </c>
      <c r="I17" s="96"/>
      <c r="J17" s="91">
        <f t="shared" si="4"/>
        <v>0.11771700356718193</v>
      </c>
    </row>
    <row r="18" spans="1:11" ht="14.5" x14ac:dyDescent="0.35">
      <c r="A18" s="32">
        <v>13</v>
      </c>
      <c r="B18" s="34">
        <v>42500</v>
      </c>
      <c r="C18" s="33">
        <f t="shared" si="0"/>
        <v>1050</v>
      </c>
      <c r="D18" s="34">
        <v>43550</v>
      </c>
      <c r="E18" s="34">
        <f t="shared" si="1"/>
        <v>1800</v>
      </c>
      <c r="F18" s="91">
        <f t="shared" si="2"/>
        <v>4.3113772455089822E-2</v>
      </c>
      <c r="G18" s="34">
        <f t="shared" si="5"/>
        <v>48000</v>
      </c>
      <c r="H18" s="34">
        <f t="shared" si="3"/>
        <v>5950</v>
      </c>
      <c r="I18" s="96"/>
      <c r="J18" s="91">
        <f t="shared" si="4"/>
        <v>0.14149821640903687</v>
      </c>
    </row>
    <row r="19" spans="1:11" ht="14.5" x14ac:dyDescent="0.35">
      <c r="A19" s="32">
        <v>14</v>
      </c>
      <c r="B19" s="34">
        <v>43250</v>
      </c>
      <c r="C19" s="33">
        <f t="shared" si="0"/>
        <v>300</v>
      </c>
      <c r="D19" s="34">
        <v>43550</v>
      </c>
      <c r="E19" s="34">
        <f t="shared" si="1"/>
        <v>1050</v>
      </c>
      <c r="F19" s="91">
        <f t="shared" si="2"/>
        <v>2.4705882352941175E-2</v>
      </c>
      <c r="G19" s="34">
        <f t="shared" si="5"/>
        <v>49000</v>
      </c>
      <c r="H19" s="34">
        <f t="shared" si="3"/>
        <v>5450</v>
      </c>
      <c r="I19" s="96"/>
      <c r="J19" s="91">
        <f t="shared" si="4"/>
        <v>0.12514351320321471</v>
      </c>
    </row>
    <row r="20" spans="1:11" ht="14.5" x14ac:dyDescent="0.35">
      <c r="A20" s="32">
        <v>15</v>
      </c>
      <c r="B20" s="34">
        <v>45250</v>
      </c>
      <c r="C20" s="33">
        <f t="shared" si="0"/>
        <v>300</v>
      </c>
      <c r="D20" s="34">
        <v>45550</v>
      </c>
      <c r="E20" s="34">
        <f t="shared" si="1"/>
        <v>2300</v>
      </c>
      <c r="F20" s="91">
        <f t="shared" si="2"/>
        <v>5.3179190751445088E-2</v>
      </c>
      <c r="G20" s="34">
        <f t="shared" si="5"/>
        <v>50000</v>
      </c>
      <c r="H20" s="34">
        <f t="shared" si="3"/>
        <v>6450</v>
      </c>
      <c r="I20" s="96"/>
      <c r="J20" s="91">
        <f t="shared" si="4"/>
        <v>0.14810562571756603</v>
      </c>
    </row>
    <row r="21" spans="1:11" ht="14.5" x14ac:dyDescent="0.35">
      <c r="A21" s="32">
        <v>16</v>
      </c>
      <c r="B21" s="34">
        <v>45250</v>
      </c>
      <c r="C21" s="33">
        <f t="shared" si="0"/>
        <v>1050</v>
      </c>
      <c r="D21" s="34">
        <v>46300</v>
      </c>
      <c r="E21" s="34">
        <f t="shared" si="1"/>
        <v>1050</v>
      </c>
      <c r="F21" s="91">
        <f t="shared" si="2"/>
        <v>2.3204419889502764E-2</v>
      </c>
      <c r="G21" s="34">
        <v>50000</v>
      </c>
      <c r="H21" s="34">
        <f t="shared" si="3"/>
        <v>4450</v>
      </c>
      <c r="I21" s="96"/>
      <c r="J21" s="91">
        <f t="shared" si="4"/>
        <v>9.7694840834248078E-2</v>
      </c>
    </row>
    <row r="22" spans="1:11" ht="14.5" x14ac:dyDescent="0.35">
      <c r="A22" s="32">
        <v>17</v>
      </c>
      <c r="B22" s="34">
        <v>45250</v>
      </c>
      <c r="C22" s="33">
        <f t="shared" si="0"/>
        <v>2050</v>
      </c>
      <c r="D22" s="34">
        <v>47300</v>
      </c>
      <c r="E22" s="34">
        <f t="shared" si="1"/>
        <v>2050</v>
      </c>
      <c r="F22" s="91">
        <f t="shared" si="2"/>
        <v>4.5303867403314914E-2</v>
      </c>
      <c r="G22" s="34">
        <v>50000</v>
      </c>
      <c r="H22" s="34">
        <f t="shared" si="3"/>
        <v>3700</v>
      </c>
      <c r="I22" s="96"/>
      <c r="J22" s="91">
        <f t="shared" si="4"/>
        <v>7.9913606911447083E-2</v>
      </c>
    </row>
    <row r="23" spans="1:11" ht="14.5" x14ac:dyDescent="0.35">
      <c r="A23" s="32">
        <v>18</v>
      </c>
      <c r="B23" s="34">
        <v>45250</v>
      </c>
      <c r="C23" s="33">
        <f t="shared" si="0"/>
        <v>2050</v>
      </c>
      <c r="D23" s="34">
        <v>47300</v>
      </c>
      <c r="E23" s="34">
        <f t="shared" si="1"/>
        <v>2050</v>
      </c>
      <c r="F23" s="91">
        <f t="shared" si="2"/>
        <v>4.5303867403314914E-2</v>
      </c>
      <c r="G23" s="34">
        <v>50000</v>
      </c>
      <c r="H23" s="34">
        <f t="shared" si="3"/>
        <v>2700</v>
      </c>
      <c r="I23" s="96"/>
      <c r="J23" s="91">
        <f t="shared" si="4"/>
        <v>5.7082452431289642E-2</v>
      </c>
    </row>
    <row r="24" spans="1:11" ht="14.5" x14ac:dyDescent="0.35">
      <c r="A24" s="32">
        <v>19</v>
      </c>
      <c r="B24" s="34">
        <v>45250</v>
      </c>
      <c r="C24" s="33">
        <f t="shared" si="0"/>
        <v>3050</v>
      </c>
      <c r="D24" s="34">
        <v>48300</v>
      </c>
      <c r="E24" s="34">
        <f t="shared" si="1"/>
        <v>3050</v>
      </c>
      <c r="F24" s="91">
        <f t="shared" si="2"/>
        <v>6.7403314917127075E-2</v>
      </c>
      <c r="G24" s="34">
        <v>50000</v>
      </c>
      <c r="H24" s="34">
        <f t="shared" si="3"/>
        <v>2700</v>
      </c>
      <c r="I24" s="96"/>
      <c r="J24" s="91">
        <f t="shared" si="4"/>
        <v>5.7082452431289642E-2</v>
      </c>
    </row>
    <row r="25" spans="1:11" ht="14.5" x14ac:dyDescent="0.35">
      <c r="A25" s="32">
        <v>20</v>
      </c>
      <c r="B25" s="34">
        <v>48000</v>
      </c>
      <c r="C25" s="33">
        <f t="shared" si="0"/>
        <v>300</v>
      </c>
      <c r="D25" s="34">
        <v>48300</v>
      </c>
      <c r="E25" s="34">
        <f t="shared" si="1"/>
        <v>3050</v>
      </c>
      <c r="F25" s="91">
        <f t="shared" si="2"/>
        <v>6.7403314917127075E-2</v>
      </c>
      <c r="G25" s="34">
        <v>50000</v>
      </c>
      <c r="H25" s="34">
        <f t="shared" si="3"/>
        <v>1700</v>
      </c>
      <c r="I25" s="96"/>
      <c r="J25" s="91">
        <f t="shared" si="4"/>
        <v>3.5196687370600416E-2</v>
      </c>
    </row>
    <row r="26" spans="1:11" ht="14.5" x14ac:dyDescent="0.35">
      <c r="A26" s="32">
        <v>21</v>
      </c>
      <c r="B26" s="34">
        <v>48000</v>
      </c>
      <c r="C26" s="33">
        <f t="shared" si="0"/>
        <v>1300</v>
      </c>
      <c r="D26" s="34">
        <v>49300</v>
      </c>
      <c r="E26" s="34">
        <f t="shared" si="1"/>
        <v>1300</v>
      </c>
      <c r="F26" s="91">
        <f t="shared" si="2"/>
        <v>2.7083333333333334E-2</v>
      </c>
      <c r="G26" s="34">
        <v>50000</v>
      </c>
      <c r="H26" s="34">
        <f t="shared" si="3"/>
        <v>1700</v>
      </c>
      <c r="I26" s="96"/>
      <c r="J26" s="91">
        <f t="shared" si="4"/>
        <v>3.5196687370600416E-2</v>
      </c>
    </row>
    <row r="27" spans="1:11" ht="14.5" x14ac:dyDescent="0.35">
      <c r="A27" s="32">
        <v>22</v>
      </c>
      <c r="B27" s="34">
        <v>48000</v>
      </c>
      <c r="C27" s="33">
        <f t="shared" si="0"/>
        <v>1300</v>
      </c>
      <c r="D27" s="34">
        <v>49300</v>
      </c>
      <c r="E27" s="34">
        <f>D27-B26</f>
        <v>1300</v>
      </c>
      <c r="F27" s="91">
        <f t="shared" si="2"/>
        <v>2.7083333333333334E-2</v>
      </c>
      <c r="G27" s="34">
        <v>50000</v>
      </c>
      <c r="H27" s="34">
        <f t="shared" si="3"/>
        <v>700</v>
      </c>
      <c r="I27" s="96"/>
      <c r="J27" s="91">
        <f t="shared" si="4"/>
        <v>1.4198782961460446E-2</v>
      </c>
    </row>
    <row r="28" spans="1:11" ht="14.5" x14ac:dyDescent="0.35">
      <c r="A28" s="32">
        <v>23</v>
      </c>
      <c r="B28" s="34">
        <v>48000</v>
      </c>
      <c r="C28" s="33">
        <f t="shared" si="0"/>
        <v>2000</v>
      </c>
      <c r="D28" s="34">
        <v>50000</v>
      </c>
      <c r="E28" s="34">
        <f t="shared" si="1"/>
        <v>2000</v>
      </c>
      <c r="F28" s="91">
        <f t="shared" si="2"/>
        <v>4.1666666666666664E-2</v>
      </c>
      <c r="G28" s="34">
        <v>50000</v>
      </c>
      <c r="H28" s="34">
        <f t="shared" si="3"/>
        <v>700</v>
      </c>
      <c r="I28" s="96"/>
      <c r="J28" s="91">
        <f t="shared" si="4"/>
        <v>1.4198782961460446E-2</v>
      </c>
    </row>
    <row r="29" spans="1:11" ht="14.5" x14ac:dyDescent="0.35">
      <c r="A29" s="32">
        <v>24</v>
      </c>
      <c r="B29" s="34">
        <v>48000</v>
      </c>
      <c r="C29" s="33">
        <f t="shared" si="0"/>
        <v>2000</v>
      </c>
      <c r="D29" s="34">
        <v>50000</v>
      </c>
      <c r="E29" s="34">
        <f t="shared" si="1"/>
        <v>2000</v>
      </c>
      <c r="F29" s="91">
        <f t="shared" si="2"/>
        <v>4.1666666666666664E-2</v>
      </c>
      <c r="G29" s="34">
        <v>50000</v>
      </c>
      <c r="H29" s="34">
        <f>G29-D28</f>
        <v>0</v>
      </c>
      <c r="I29" s="96"/>
      <c r="J29" s="91">
        <f t="shared" si="4"/>
        <v>0</v>
      </c>
    </row>
    <row r="30" spans="1:11" ht="14.5" x14ac:dyDescent="0.35">
      <c r="A30" s="32">
        <v>25</v>
      </c>
      <c r="B30" s="34">
        <v>51000</v>
      </c>
      <c r="C30" s="33">
        <f t="shared" si="0"/>
        <v>300</v>
      </c>
      <c r="D30" s="34">
        <v>51300</v>
      </c>
      <c r="E30" s="34">
        <f>D30-B29</f>
        <v>3300</v>
      </c>
      <c r="F30" s="91">
        <f>E30/B29</f>
        <v>6.8750000000000006E-2</v>
      </c>
      <c r="G30" s="34">
        <v>52000</v>
      </c>
      <c r="H30" s="34">
        <f t="shared" si="3"/>
        <v>2000</v>
      </c>
      <c r="I30" s="96"/>
      <c r="J30" s="91">
        <f t="shared" si="4"/>
        <v>0.04</v>
      </c>
    </row>
    <row r="31" spans="1:11" ht="14.5" x14ac:dyDescent="0.35">
      <c r="A31" s="32">
        <v>26</v>
      </c>
      <c r="B31" s="34">
        <v>51000</v>
      </c>
      <c r="C31" s="33">
        <f t="shared" si="0"/>
        <v>300</v>
      </c>
      <c r="D31" s="34">
        <v>51300</v>
      </c>
      <c r="E31" s="34">
        <f t="shared" si="1"/>
        <v>300</v>
      </c>
      <c r="F31" s="91">
        <f t="shared" si="2"/>
        <v>5.8823529411764705E-3</v>
      </c>
      <c r="G31" s="34">
        <v>52000</v>
      </c>
      <c r="H31" s="34">
        <f t="shared" si="3"/>
        <v>700</v>
      </c>
      <c r="I31" s="96"/>
      <c r="J31" s="91">
        <f t="shared" si="4"/>
        <v>1.364522417153996E-2</v>
      </c>
      <c r="K31" s="112" t="s">
        <v>62</v>
      </c>
    </row>
    <row r="32" spans="1:11" ht="14.5" x14ac:dyDescent="0.35">
      <c r="A32" s="32">
        <v>27</v>
      </c>
      <c r="B32" s="34">
        <v>51000</v>
      </c>
      <c r="C32" s="33">
        <f t="shared" si="0"/>
        <v>300</v>
      </c>
      <c r="D32" s="34">
        <v>51300</v>
      </c>
      <c r="E32" s="34">
        <f t="shared" si="1"/>
        <v>300</v>
      </c>
      <c r="F32" s="91">
        <f t="shared" si="2"/>
        <v>5.8823529411764705E-3</v>
      </c>
      <c r="G32" s="34">
        <v>52000</v>
      </c>
      <c r="H32" s="34">
        <f t="shared" si="3"/>
        <v>700</v>
      </c>
      <c r="I32" s="96"/>
      <c r="J32" s="91">
        <f t="shared" si="4"/>
        <v>1.364522417153996E-2</v>
      </c>
      <c r="K32" s="112" t="s">
        <v>62</v>
      </c>
    </row>
    <row r="33" spans="1:11" ht="14.5" x14ac:dyDescent="0.35">
      <c r="A33" s="32">
        <v>28</v>
      </c>
      <c r="B33" s="34">
        <v>51000</v>
      </c>
      <c r="C33" s="33">
        <f t="shared" si="0"/>
        <v>300</v>
      </c>
      <c r="D33" s="34">
        <v>51300</v>
      </c>
      <c r="E33" s="34">
        <f t="shared" si="1"/>
        <v>300</v>
      </c>
      <c r="F33" s="91">
        <f t="shared" si="2"/>
        <v>5.8823529411764705E-3</v>
      </c>
      <c r="G33" s="34">
        <v>52000</v>
      </c>
      <c r="H33" s="34">
        <f t="shared" si="3"/>
        <v>700</v>
      </c>
      <c r="I33" s="96"/>
      <c r="J33" s="91">
        <f t="shared" si="4"/>
        <v>1.364522417153996E-2</v>
      </c>
      <c r="K33" s="112" t="s">
        <v>62</v>
      </c>
    </row>
    <row r="34" spans="1:11" ht="14.5" x14ac:dyDescent="0.35">
      <c r="A34" s="32">
        <v>29</v>
      </c>
      <c r="B34" s="34">
        <v>51000</v>
      </c>
      <c r="C34" s="33">
        <f t="shared" si="0"/>
        <v>300</v>
      </c>
      <c r="D34" s="34">
        <v>51300</v>
      </c>
      <c r="E34" s="34">
        <f t="shared" si="1"/>
        <v>300</v>
      </c>
      <c r="F34" s="91">
        <f t="shared" si="2"/>
        <v>5.8823529411764705E-3</v>
      </c>
      <c r="G34" s="34">
        <v>52000</v>
      </c>
      <c r="H34" s="34">
        <f t="shared" si="3"/>
        <v>700</v>
      </c>
      <c r="I34" s="96"/>
      <c r="J34" s="91">
        <f t="shared" si="4"/>
        <v>1.364522417153996E-2</v>
      </c>
      <c r="K34" s="112" t="s">
        <v>62</v>
      </c>
    </row>
    <row r="35" spans="1:11" ht="14.5" x14ac:dyDescent="0.35">
      <c r="A35" s="37">
        <v>30</v>
      </c>
      <c r="B35" s="39">
        <v>51000</v>
      </c>
      <c r="C35" s="38">
        <f t="shared" si="0"/>
        <v>300</v>
      </c>
      <c r="D35" s="39">
        <v>51300</v>
      </c>
      <c r="E35" s="39">
        <f t="shared" si="1"/>
        <v>300</v>
      </c>
      <c r="F35" s="92">
        <f t="shared" si="2"/>
        <v>5.8823529411764705E-3</v>
      </c>
      <c r="G35" s="39">
        <v>52000</v>
      </c>
      <c r="H35" s="39">
        <f t="shared" si="3"/>
        <v>700</v>
      </c>
      <c r="I35" s="97"/>
      <c r="J35" s="92">
        <f t="shared" si="4"/>
        <v>1.364522417153996E-2</v>
      </c>
      <c r="K35" s="112" t="s">
        <v>62</v>
      </c>
    </row>
    <row r="37" spans="1:11" x14ac:dyDescent="0.25">
      <c r="A37" s="152" t="s">
        <v>62</v>
      </c>
      <c r="B37" s="6" t="s">
        <v>81</v>
      </c>
    </row>
    <row r="38" spans="1:11" x14ac:dyDescent="0.25">
      <c r="B38" s="6" t="s">
        <v>80</v>
      </c>
    </row>
    <row r="39" spans="1:11" x14ac:dyDescent="0.25">
      <c r="A39" s="6"/>
      <c r="G39" s="6" t="s">
        <v>82</v>
      </c>
      <c r="H39" s="9">
        <f>MIN(H6:H35)</f>
        <v>0</v>
      </c>
      <c r="I39" s="9">
        <f t="shared" ref="I39:J39" si="6">MIN(I6:I35)</f>
        <v>0</v>
      </c>
      <c r="J39" s="9">
        <f t="shared" si="6"/>
        <v>0</v>
      </c>
    </row>
    <row r="40" spans="1:11" x14ac:dyDescent="0.25">
      <c r="G40" s="6" t="s">
        <v>83</v>
      </c>
      <c r="H40" s="9">
        <f>MAX(H6:H36)</f>
        <v>6450</v>
      </c>
      <c r="I40" s="9">
        <f t="shared" ref="I40" si="7">MAX(I6:I36)</f>
        <v>0</v>
      </c>
      <c r="J40" s="153">
        <f>MAX(J6:J35)</f>
        <v>0.14810562571756603</v>
      </c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P47"/>
  <sheetViews>
    <sheetView workbookViewId="0">
      <selection activeCell="B2" sqref="B2"/>
    </sheetView>
  </sheetViews>
  <sheetFormatPr defaultRowHeight="12.5" x14ac:dyDescent="0.25"/>
  <cols>
    <col min="1" max="1" width="9.26953125" customWidth="1"/>
    <col min="2" max="2" width="16.81640625" customWidth="1"/>
    <col min="3" max="3" width="11.453125" customWidth="1"/>
    <col min="4" max="6" width="11.453125" bestFit="1" customWidth="1"/>
    <col min="7" max="7" width="15.7265625" customWidth="1"/>
    <col min="8" max="8" width="11.453125" customWidth="1"/>
    <col min="9" max="9" width="10.81640625" customWidth="1"/>
    <col min="10" max="10" width="11.7265625" customWidth="1"/>
    <col min="11" max="11" width="11.81640625" customWidth="1"/>
  </cols>
  <sheetData>
    <row r="1" spans="1:15" ht="18" x14ac:dyDescent="0.4">
      <c r="A1" s="102" t="s">
        <v>107</v>
      </c>
      <c r="B1" s="102"/>
      <c r="C1" s="24"/>
      <c r="D1" s="108"/>
      <c r="E1" s="113"/>
      <c r="F1" s="113"/>
      <c r="G1" s="113"/>
    </row>
    <row r="2" spans="1:15" ht="18" x14ac:dyDescent="0.4">
      <c r="A2" s="171"/>
      <c r="B2" s="12" t="s">
        <v>72</v>
      </c>
      <c r="C2" s="24"/>
      <c r="D2" s="108"/>
      <c r="E2" s="113"/>
      <c r="F2" s="113"/>
      <c r="G2" s="113"/>
    </row>
    <row r="3" spans="1:15" ht="18" x14ac:dyDescent="0.4">
      <c r="A3" s="168"/>
      <c r="B3" s="12"/>
      <c r="C3" s="24"/>
      <c r="D3" s="108"/>
      <c r="E3" s="113"/>
      <c r="F3" s="113"/>
      <c r="G3" s="113"/>
    </row>
    <row r="4" spans="1:15" x14ac:dyDescent="0.25">
      <c r="B4" s="146" t="s">
        <v>71</v>
      </c>
      <c r="D4" s="113"/>
      <c r="E4" s="113"/>
    </row>
    <row r="5" spans="1:15" ht="6" customHeight="1" x14ac:dyDescent="0.25">
      <c r="A5" s="51"/>
      <c r="B5" s="51"/>
      <c r="D5" s="11"/>
    </row>
    <row r="6" spans="1:15" ht="26" x14ac:dyDescent="0.25">
      <c r="C6" s="103" t="s">
        <v>43</v>
      </c>
      <c r="D6" s="103" t="s">
        <v>34</v>
      </c>
      <c r="E6" s="104" t="s">
        <v>36</v>
      </c>
      <c r="F6" s="104" t="s">
        <v>37</v>
      </c>
      <c r="N6" s="10"/>
      <c r="O6" s="10"/>
    </row>
    <row r="7" spans="1:15" x14ac:dyDescent="0.25">
      <c r="C7" s="105" t="s">
        <v>38</v>
      </c>
      <c r="D7" s="106">
        <v>66010</v>
      </c>
      <c r="E7" s="106">
        <v>72611</v>
      </c>
      <c r="F7" s="106">
        <v>79212</v>
      </c>
      <c r="H7" s="10"/>
      <c r="N7" s="10"/>
      <c r="O7" s="10"/>
    </row>
    <row r="8" spans="1:15" x14ac:dyDescent="0.25">
      <c r="C8" s="105" t="s">
        <v>39</v>
      </c>
      <c r="D8" s="106">
        <v>69311</v>
      </c>
      <c r="E8" s="106">
        <v>76242</v>
      </c>
      <c r="F8" s="106">
        <v>83173</v>
      </c>
      <c r="H8" s="10"/>
      <c r="N8" s="10"/>
      <c r="O8" s="10"/>
    </row>
    <row r="9" spans="1:15" x14ac:dyDescent="0.25">
      <c r="C9" s="105" t="s">
        <v>41</v>
      </c>
      <c r="D9" s="106">
        <v>72611</v>
      </c>
      <c r="E9" s="106">
        <v>79872</v>
      </c>
      <c r="F9" s="106">
        <v>87133</v>
      </c>
      <c r="H9" s="145"/>
      <c r="N9" s="10"/>
      <c r="O9" s="10"/>
    </row>
    <row r="10" spans="1:15" x14ac:dyDescent="0.25">
      <c r="C10" s="105" t="s">
        <v>42</v>
      </c>
      <c r="D10" s="106">
        <v>75912</v>
      </c>
      <c r="E10" s="106">
        <v>83503</v>
      </c>
      <c r="F10" s="106">
        <v>91094</v>
      </c>
      <c r="H10" s="10"/>
      <c r="N10" s="10"/>
      <c r="O10" s="10"/>
    </row>
    <row r="11" spans="1:15" x14ac:dyDescent="0.25">
      <c r="C11" s="105" t="s">
        <v>40</v>
      </c>
      <c r="D11" s="106">
        <v>79212</v>
      </c>
      <c r="E11" s="106">
        <v>87133</v>
      </c>
      <c r="F11" s="106">
        <v>95054</v>
      </c>
      <c r="H11" s="10"/>
    </row>
    <row r="12" spans="1:15" ht="13" x14ac:dyDescent="0.3">
      <c r="A12" s="20" t="s">
        <v>45</v>
      </c>
      <c r="B12" s="20"/>
    </row>
    <row r="13" spans="1:15" x14ac:dyDescent="0.25">
      <c r="B13" s="8" t="s">
        <v>35</v>
      </c>
      <c r="C13" s="6" t="s">
        <v>77</v>
      </c>
    </row>
    <row r="14" spans="1:15" x14ac:dyDescent="0.25">
      <c r="B14" s="8"/>
      <c r="C14" s="6" t="s">
        <v>78</v>
      </c>
    </row>
    <row r="15" spans="1:15" x14ac:dyDescent="0.25">
      <c r="B15" s="8"/>
      <c r="C15" s="6"/>
    </row>
    <row r="16" spans="1:15" ht="14.5" x14ac:dyDescent="0.25">
      <c r="B16" s="6" t="s">
        <v>44</v>
      </c>
      <c r="C16" s="6" t="s">
        <v>109</v>
      </c>
    </row>
    <row r="17" spans="1:16" ht="25.9" customHeight="1" x14ac:dyDescent="0.25">
      <c r="C17" s="6" t="s">
        <v>111</v>
      </c>
    </row>
    <row r="18" spans="1:16" ht="25.9" customHeight="1" x14ac:dyDescent="0.25">
      <c r="C18" s="6" t="s">
        <v>110</v>
      </c>
    </row>
    <row r="19" spans="1:16" x14ac:dyDescent="0.25">
      <c r="C19" s="6" t="s">
        <v>112</v>
      </c>
    </row>
    <row r="20" spans="1:16" x14ac:dyDescent="0.25">
      <c r="A20" s="5"/>
      <c r="B20" s="5"/>
      <c r="C20" s="5"/>
      <c r="D20" s="5"/>
      <c r="E20" s="5"/>
      <c r="F20" s="5"/>
      <c r="G20" s="5"/>
    </row>
    <row r="21" spans="1:16" ht="13" x14ac:dyDescent="0.3">
      <c r="A21" s="1" t="s">
        <v>46</v>
      </c>
      <c r="B21" s="1"/>
      <c r="C21" s="7" t="s">
        <v>103</v>
      </c>
      <c r="D21" s="5"/>
      <c r="E21" s="5"/>
      <c r="F21" s="5"/>
      <c r="G21" s="5"/>
    </row>
    <row r="22" spans="1:16" x14ac:dyDescent="0.25">
      <c r="A22" s="5"/>
      <c r="B22" s="5"/>
      <c r="C22" s="5"/>
      <c r="D22" s="5"/>
      <c r="E22" s="5"/>
      <c r="F22" s="5"/>
      <c r="G22" s="5"/>
    </row>
    <row r="23" spans="1:16" ht="14.5" x14ac:dyDescent="0.35">
      <c r="A23" s="1" t="s">
        <v>57</v>
      </c>
      <c r="B23" s="5"/>
      <c r="C23" s="178" t="s">
        <v>103</v>
      </c>
      <c r="D23" s="178"/>
      <c r="E23" s="178"/>
      <c r="F23" s="178"/>
      <c r="G23" s="178"/>
      <c r="L23" s="111"/>
    </row>
    <row r="24" spans="1:16" x14ac:dyDescent="0.25">
      <c r="B24" s="5"/>
      <c r="C24" s="7"/>
      <c r="D24" s="5"/>
      <c r="E24" s="5"/>
      <c r="F24" s="5"/>
      <c r="G24" s="5"/>
    </row>
    <row r="25" spans="1:16" ht="13" x14ac:dyDescent="0.3">
      <c r="A25" s="20" t="s">
        <v>55</v>
      </c>
      <c r="B25" s="1"/>
      <c r="C25" s="7" t="s">
        <v>56</v>
      </c>
      <c r="D25" s="5"/>
      <c r="E25" s="5"/>
      <c r="F25" s="5"/>
      <c r="G25" s="5"/>
    </row>
    <row r="26" spans="1:16" ht="13" x14ac:dyDescent="0.3">
      <c r="A26" s="20"/>
      <c r="B26" s="1"/>
      <c r="C26" s="6" t="s">
        <v>76</v>
      </c>
      <c r="D26" s="5"/>
      <c r="E26" s="5"/>
      <c r="F26" s="5"/>
      <c r="G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</row>
    <row r="28" spans="1:16" ht="13" x14ac:dyDescent="0.3">
      <c r="A28" s="1" t="s">
        <v>60</v>
      </c>
      <c r="B28" s="5"/>
      <c r="C28" s="7" t="s">
        <v>61</v>
      </c>
      <c r="D28" s="5"/>
      <c r="E28" s="5"/>
      <c r="F28" s="5"/>
      <c r="G28" s="5"/>
      <c r="H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3" x14ac:dyDescent="0.3">
      <c r="A30" s="20" t="s">
        <v>14</v>
      </c>
      <c r="B30" s="7" t="s">
        <v>65</v>
      </c>
      <c r="D30" s="1"/>
      <c r="F30" s="5"/>
      <c r="G30" s="5"/>
      <c r="H30" s="5"/>
      <c r="I30" s="5"/>
      <c r="J30" s="5"/>
    </row>
    <row r="31" spans="1:16" x14ac:dyDescent="0.25">
      <c r="B31" s="7" t="s">
        <v>59</v>
      </c>
      <c r="D31" s="5"/>
      <c r="F31" s="5"/>
      <c r="G31" s="5"/>
      <c r="H31" s="5"/>
      <c r="I31" s="5"/>
      <c r="J31" s="5"/>
    </row>
    <row r="32" spans="1:16" x14ac:dyDescent="0.25">
      <c r="C32" s="7" t="s">
        <v>47</v>
      </c>
      <c r="D32" s="114">
        <v>10000</v>
      </c>
      <c r="F32" s="5"/>
      <c r="G32" s="5"/>
      <c r="H32" s="5"/>
      <c r="I32" s="5"/>
      <c r="J32" s="5"/>
    </row>
    <row r="33" spans="1:16" x14ac:dyDescent="0.25">
      <c r="C33" s="7" t="s">
        <v>48</v>
      </c>
      <c r="D33" s="114">
        <v>7500</v>
      </c>
      <c r="F33" s="5"/>
      <c r="G33" s="5"/>
      <c r="H33" s="5"/>
      <c r="I33" s="5"/>
      <c r="J33" s="5"/>
    </row>
    <row r="34" spans="1:16" x14ac:dyDescent="0.25">
      <c r="C34" s="7" t="s">
        <v>49</v>
      </c>
      <c r="D34" s="114">
        <v>5000</v>
      </c>
      <c r="F34" s="5"/>
      <c r="G34" s="5"/>
      <c r="H34" s="5"/>
      <c r="I34" s="5"/>
      <c r="J34" s="5"/>
    </row>
    <row r="35" spans="1:16" x14ac:dyDescent="0.25">
      <c r="C35" s="7" t="s">
        <v>50</v>
      </c>
      <c r="D35" s="114">
        <v>2500</v>
      </c>
      <c r="F35" s="5"/>
      <c r="G35" s="5"/>
      <c r="H35" s="5"/>
      <c r="I35" s="5"/>
      <c r="J35" s="5"/>
    </row>
    <row r="36" spans="1:16" x14ac:dyDescent="0.25">
      <c r="C36" s="7" t="s">
        <v>51</v>
      </c>
      <c r="D36" s="114">
        <v>1000</v>
      </c>
      <c r="F36" s="5"/>
      <c r="G36" s="5"/>
      <c r="H36" s="5"/>
      <c r="I36" s="5"/>
      <c r="J36" s="5"/>
    </row>
    <row r="37" spans="1:16" x14ac:dyDescent="0.25">
      <c r="C37" s="5"/>
      <c r="D37" s="5"/>
      <c r="E37" s="5"/>
      <c r="F37" s="5"/>
      <c r="G37" s="5"/>
      <c r="H37" s="5"/>
      <c r="I37" s="5"/>
      <c r="J37" s="5"/>
    </row>
    <row r="38" spans="1:16" ht="13" x14ac:dyDescent="0.3">
      <c r="A38" s="20"/>
      <c r="C38" s="150" t="s">
        <v>75</v>
      </c>
      <c r="E38" s="5"/>
      <c r="F38" s="43"/>
      <c r="G38" s="43"/>
      <c r="H38" s="43"/>
      <c r="I38" s="43"/>
      <c r="J38" s="5"/>
    </row>
    <row r="39" spans="1:16" x14ac:dyDescent="0.25">
      <c r="C39" s="7" t="s">
        <v>104</v>
      </c>
      <c r="F39" s="5"/>
      <c r="G39" s="5"/>
      <c r="H39" s="5"/>
      <c r="I39" s="5"/>
      <c r="J39" s="5"/>
    </row>
    <row r="40" spans="1:16" x14ac:dyDescent="0.25">
      <c r="B40" s="6" t="s">
        <v>106</v>
      </c>
      <c r="C40" s="5"/>
      <c r="D40" s="5"/>
      <c r="E40" s="151"/>
      <c r="F40" s="114"/>
      <c r="G40" s="5"/>
      <c r="H40" s="5"/>
      <c r="I40" s="5"/>
      <c r="J40" s="5"/>
    </row>
    <row r="41" spans="1:16" hidden="1" x14ac:dyDescent="0.25">
      <c r="C41" s="5"/>
      <c r="D41" s="5"/>
      <c r="E41" s="5"/>
      <c r="F41" s="5"/>
      <c r="G41" s="5"/>
      <c r="H41" s="5"/>
      <c r="I41" s="5"/>
      <c r="J41" s="5"/>
    </row>
    <row r="42" spans="1:16" x14ac:dyDescent="0.25">
      <c r="C42" s="5"/>
      <c r="D42" s="5"/>
      <c r="E42" s="5"/>
      <c r="F42" s="5"/>
      <c r="G42" s="5"/>
      <c r="H42" s="5"/>
      <c r="I42" s="5"/>
      <c r="J42" s="5"/>
    </row>
    <row r="43" spans="1:16" x14ac:dyDescent="0.25">
      <c r="B43" s="7" t="s">
        <v>52</v>
      </c>
      <c r="C43" s="5"/>
      <c r="D43" s="5"/>
      <c r="E43" s="5"/>
      <c r="F43" s="5"/>
      <c r="G43" s="5"/>
      <c r="I43" s="5"/>
      <c r="J43" s="5"/>
      <c r="K43" s="5"/>
      <c r="L43" s="5"/>
      <c r="M43" s="5"/>
      <c r="N43" s="5"/>
      <c r="O43" s="5"/>
      <c r="P43" s="5"/>
    </row>
    <row r="44" spans="1:16" x14ac:dyDescent="0.25">
      <c r="B44" s="7" t="s">
        <v>66</v>
      </c>
      <c r="C44" s="5"/>
      <c r="D44" s="5"/>
      <c r="E44" s="5"/>
      <c r="F44" s="5"/>
      <c r="G44" s="5"/>
      <c r="I44" s="5"/>
      <c r="J44" s="5"/>
      <c r="K44" s="5"/>
      <c r="L44" s="5"/>
      <c r="M44" s="5"/>
      <c r="N44" s="5"/>
      <c r="O44" s="5"/>
      <c r="P44" s="5"/>
    </row>
    <row r="45" spans="1:16" x14ac:dyDescent="0.25">
      <c r="B45" s="7" t="s">
        <v>53</v>
      </c>
      <c r="C45" s="5"/>
      <c r="D45" s="5"/>
      <c r="E45" s="5"/>
      <c r="F45" s="5"/>
      <c r="G45" s="5"/>
    </row>
    <row r="46" spans="1:16" x14ac:dyDescent="0.25">
      <c r="B46" s="5"/>
      <c r="C46" s="5"/>
      <c r="D46" s="5"/>
      <c r="E46" s="5"/>
      <c r="F46" s="5"/>
      <c r="G46" s="5"/>
    </row>
    <row r="47" spans="1:16" ht="84" customHeight="1" x14ac:dyDescent="0.3">
      <c r="A47" s="20" t="s">
        <v>105</v>
      </c>
      <c r="B47" s="179" t="s">
        <v>79</v>
      </c>
      <c r="C47" s="179"/>
      <c r="D47" s="179"/>
      <c r="E47" s="179"/>
      <c r="F47" s="179"/>
    </row>
  </sheetData>
  <mergeCells count="2">
    <mergeCell ref="C23:G23"/>
    <mergeCell ref="B47:F47"/>
  </mergeCells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41"/>
  <sheetViews>
    <sheetView workbookViewId="0">
      <selection activeCell="A2" sqref="A2"/>
    </sheetView>
  </sheetViews>
  <sheetFormatPr defaultRowHeight="12.5" x14ac:dyDescent="0.25"/>
  <cols>
    <col min="1" max="1" width="7.453125" customWidth="1"/>
    <col min="2" max="2" width="10.453125" bestFit="1" customWidth="1"/>
    <col min="3" max="3" width="10.453125" customWidth="1"/>
    <col min="4" max="4" width="2.1796875" customWidth="1"/>
    <col min="5" max="5" width="12.26953125" bestFit="1" customWidth="1"/>
    <col min="6" max="6" width="2.26953125" customWidth="1"/>
    <col min="7" max="7" width="12.26953125" bestFit="1" customWidth="1"/>
    <col min="8" max="8" width="10.26953125" customWidth="1"/>
  </cols>
  <sheetData>
    <row r="1" spans="1:8" ht="13" x14ac:dyDescent="0.3">
      <c r="A1" s="20" t="s">
        <v>107</v>
      </c>
    </row>
    <row r="2" spans="1:8" ht="15" customHeight="1" x14ac:dyDescent="0.3">
      <c r="A2" s="20" t="s">
        <v>72</v>
      </c>
    </row>
    <row r="3" spans="1:8" ht="7.15" customHeight="1" x14ac:dyDescent="0.3">
      <c r="A3" s="20"/>
      <c r="F3" s="19"/>
    </row>
    <row r="4" spans="1:8" s="141" customFormat="1" ht="13" x14ac:dyDescent="0.3">
      <c r="A4" s="140"/>
    </row>
    <row r="6" spans="1:8" ht="45" customHeight="1" x14ac:dyDescent="0.35">
      <c r="A6" s="28" t="s">
        <v>9</v>
      </c>
      <c r="B6" s="110" t="s">
        <v>68</v>
      </c>
      <c r="C6" s="110" t="s">
        <v>69</v>
      </c>
      <c r="D6" s="110"/>
      <c r="E6" s="169" t="s">
        <v>29</v>
      </c>
      <c r="F6" s="142"/>
      <c r="G6" s="169" t="s">
        <v>72</v>
      </c>
      <c r="H6" s="169" t="s">
        <v>73</v>
      </c>
    </row>
    <row r="7" spans="1:8" ht="14.5" x14ac:dyDescent="0.25">
      <c r="A7" s="29">
        <v>0</v>
      </c>
      <c r="B7" s="115">
        <v>3968</v>
      </c>
      <c r="C7" s="116">
        <v>3850</v>
      </c>
      <c r="D7" s="11"/>
      <c r="E7" s="121">
        <f>ROUND(('Tchr salary'!D5/10)*1.17,0)</f>
        <v>4095</v>
      </c>
      <c r="F7" s="143"/>
      <c r="G7" s="121">
        <f>ROUND(('Tchr salary'!G5/10)*1.19,0)</f>
        <v>4165</v>
      </c>
      <c r="H7" s="147"/>
    </row>
    <row r="8" spans="1:8" ht="14.5" x14ac:dyDescent="0.25">
      <c r="A8" s="32">
        <v>1</v>
      </c>
      <c r="B8" s="117">
        <v>3968</v>
      </c>
      <c r="C8" s="118">
        <v>3933</v>
      </c>
      <c r="D8" s="11"/>
      <c r="E8" s="122">
        <f>ROUND(('Tchr salary'!D6/10)*1.17,0)</f>
        <v>4212</v>
      </c>
      <c r="F8" s="143"/>
      <c r="G8" s="122">
        <f>ROUND(('Tchr salary'!G6/10)*1.19,0)</f>
        <v>4284</v>
      </c>
      <c r="H8" s="148">
        <f t="shared" ref="H8:H37" si="0">(G8/E7)-1</f>
        <v>4.6153846153846212E-2</v>
      </c>
    </row>
    <row r="9" spans="1:8" ht="14.5" x14ac:dyDescent="0.25">
      <c r="A9" s="32">
        <v>2</v>
      </c>
      <c r="B9" s="117">
        <v>3968</v>
      </c>
      <c r="C9" s="118">
        <v>3960</v>
      </c>
      <c r="D9" s="11"/>
      <c r="E9" s="122">
        <f>ROUND(('Tchr salary'!D7/10)*1.17,0)</f>
        <v>4247</v>
      </c>
      <c r="F9" s="143"/>
      <c r="G9" s="122">
        <f>ROUND(('Tchr salary'!G7/10)*1.19,0)</f>
        <v>4403</v>
      </c>
      <c r="H9" s="148">
        <f t="shared" si="0"/>
        <v>4.5346628679961976E-2</v>
      </c>
    </row>
    <row r="10" spans="1:8" ht="14.5" x14ac:dyDescent="0.25">
      <c r="A10" s="32">
        <v>3</v>
      </c>
      <c r="B10" s="117">
        <v>3968</v>
      </c>
      <c r="C10" s="118">
        <v>3988</v>
      </c>
      <c r="D10" s="11"/>
      <c r="E10" s="122">
        <f>ROUND(('Tchr salary'!D8/10)*1.17,0)</f>
        <v>4364</v>
      </c>
      <c r="F10" s="143"/>
      <c r="G10" s="122">
        <f>ROUND(('Tchr salary'!G8/10)*1.19,0)</f>
        <v>4522</v>
      </c>
      <c r="H10" s="148">
        <f t="shared" si="0"/>
        <v>6.4751589357193273E-2</v>
      </c>
    </row>
    <row r="11" spans="1:8" ht="14.5" customHeight="1" x14ac:dyDescent="0.25">
      <c r="A11" s="32">
        <v>4</v>
      </c>
      <c r="B11" s="117">
        <v>3968</v>
      </c>
      <c r="C11" s="118">
        <v>4043</v>
      </c>
      <c r="D11" s="11"/>
      <c r="E11" s="122">
        <f>ROUND(('Tchr salary'!D9/10)*1.17,0)</f>
        <v>4364</v>
      </c>
      <c r="F11" s="143"/>
      <c r="G11" s="122">
        <f>ROUND(('Tchr salary'!G9/10)*1.19,0)</f>
        <v>4641</v>
      </c>
      <c r="H11" s="148">
        <f t="shared" si="0"/>
        <v>6.3473877176901894E-2</v>
      </c>
    </row>
    <row r="12" spans="1:8" ht="14.5" x14ac:dyDescent="0.25">
      <c r="A12" s="32">
        <v>5</v>
      </c>
      <c r="B12" s="117">
        <v>3968</v>
      </c>
      <c r="C12" s="118">
        <v>4098</v>
      </c>
      <c r="D12" s="11"/>
      <c r="E12" s="122">
        <f>ROUND(('Tchr salary'!D10/10)*1.17,0)</f>
        <v>4481</v>
      </c>
      <c r="F12" s="143"/>
      <c r="G12" s="122">
        <f>ROUND(('Tchr salary'!G10/10)*1.19,0)</f>
        <v>4760</v>
      </c>
      <c r="H12" s="148">
        <f t="shared" si="0"/>
        <v>9.0742438130155811E-2</v>
      </c>
    </row>
    <row r="13" spans="1:8" ht="14.5" x14ac:dyDescent="0.25">
      <c r="A13" s="32">
        <v>6</v>
      </c>
      <c r="B13" s="117">
        <v>3968</v>
      </c>
      <c r="C13" s="118">
        <v>4180</v>
      </c>
      <c r="D13" s="11"/>
      <c r="E13" s="122">
        <f>ROUND(('Tchr salary'!D11/10)*1.17,0)</f>
        <v>4481</v>
      </c>
      <c r="F13" s="143"/>
      <c r="G13" s="122">
        <f>ROUND(('Tchr salary'!G11/10)*1.19,0)</f>
        <v>4879</v>
      </c>
      <c r="H13" s="148">
        <f t="shared" si="0"/>
        <v>8.8819459941977152E-2</v>
      </c>
    </row>
    <row r="14" spans="1:8" ht="14.5" x14ac:dyDescent="0.25">
      <c r="A14" s="32">
        <v>7</v>
      </c>
      <c r="B14" s="117">
        <v>3968</v>
      </c>
      <c r="C14" s="118">
        <v>4235</v>
      </c>
      <c r="D14" s="11"/>
      <c r="E14" s="122">
        <f>ROUND(('Tchr salary'!D12/10)*1.17,0)</f>
        <v>4598</v>
      </c>
      <c r="F14" s="143"/>
      <c r="G14" s="122">
        <f>ROUND(('Tchr salary'!G12/10)*1.19,0)</f>
        <v>4998</v>
      </c>
      <c r="H14" s="148">
        <f t="shared" si="0"/>
        <v>0.11537603213568404</v>
      </c>
    </row>
    <row r="15" spans="1:8" ht="14.5" customHeight="1" x14ac:dyDescent="0.25">
      <c r="A15" s="32">
        <v>8</v>
      </c>
      <c r="B15" s="117">
        <v>3968</v>
      </c>
      <c r="C15" s="118">
        <v>4290</v>
      </c>
      <c r="D15" s="11"/>
      <c r="E15" s="122">
        <f>ROUND(('Tchr salary'!D13/10)*1.17,0)</f>
        <v>4598</v>
      </c>
      <c r="F15" s="143"/>
      <c r="G15" s="122">
        <f>ROUND(('Tchr salary'!G13/10)*1.19,0)</f>
        <v>5117</v>
      </c>
      <c r="H15" s="148">
        <f t="shared" si="0"/>
        <v>0.1128751631143976</v>
      </c>
    </row>
    <row r="16" spans="1:8" ht="14.5" x14ac:dyDescent="0.25">
      <c r="A16" s="32">
        <v>9</v>
      </c>
      <c r="B16" s="117">
        <v>3968</v>
      </c>
      <c r="C16" s="118">
        <v>4345</v>
      </c>
      <c r="D16" s="11"/>
      <c r="E16" s="122">
        <f>ROUND(('Tchr salary'!D14/10)*1.17,0)</f>
        <v>4744</v>
      </c>
      <c r="F16" s="143"/>
      <c r="G16" s="122">
        <f>ROUND(('Tchr salary'!G14/10)*1.19,0)</f>
        <v>5236</v>
      </c>
      <c r="H16" s="148">
        <f t="shared" si="0"/>
        <v>0.13875598086124397</v>
      </c>
    </row>
    <row r="17" spans="1:8" ht="14.5" x14ac:dyDescent="0.25">
      <c r="A17" s="32">
        <v>10</v>
      </c>
      <c r="B17" s="117">
        <v>4037</v>
      </c>
      <c r="C17" s="118">
        <v>4428</v>
      </c>
      <c r="D17" s="11"/>
      <c r="E17" s="122">
        <f>ROUND(('Tchr salary'!D15/10)*1.17,0)</f>
        <v>4744</v>
      </c>
      <c r="F17" s="143"/>
      <c r="G17" s="122">
        <f>ROUND(('Tchr salary'!G15/10)*1.19,0)</f>
        <v>5355</v>
      </c>
      <c r="H17" s="148">
        <f t="shared" si="0"/>
        <v>0.12879426644182135</v>
      </c>
    </row>
    <row r="18" spans="1:8" ht="14.5" x14ac:dyDescent="0.25">
      <c r="A18" s="32">
        <v>11</v>
      </c>
      <c r="B18" s="117">
        <v>4185</v>
      </c>
      <c r="C18" s="118">
        <v>4510</v>
      </c>
      <c r="D18" s="11"/>
      <c r="E18" s="122">
        <f>ROUND(('Tchr salary'!D16/10)*1.17,0)</f>
        <v>4920</v>
      </c>
      <c r="F18" s="143"/>
      <c r="G18" s="122">
        <f>ROUND(('Tchr salary'!G16/10)*1.19,0)</f>
        <v>5474</v>
      </c>
      <c r="H18" s="148">
        <f t="shared" si="0"/>
        <v>0.15387858347386163</v>
      </c>
    </row>
    <row r="19" spans="1:8" ht="14.5" x14ac:dyDescent="0.25">
      <c r="A19" s="32">
        <v>12</v>
      </c>
      <c r="B19" s="117">
        <v>4304</v>
      </c>
      <c r="C19" s="118">
        <v>4593</v>
      </c>
      <c r="D19" s="11"/>
      <c r="E19" s="122">
        <f>ROUND(('Tchr salary'!D17/10)*1.17,0)</f>
        <v>4920</v>
      </c>
      <c r="F19" s="143"/>
      <c r="G19" s="122">
        <f>ROUND(('Tchr salary'!G17/10)*1.19,0)</f>
        <v>5593</v>
      </c>
      <c r="H19" s="148">
        <f t="shared" si="0"/>
        <v>0.1367886178861788</v>
      </c>
    </row>
    <row r="20" spans="1:8" ht="14.5" x14ac:dyDescent="0.25">
      <c r="A20" s="32">
        <v>13</v>
      </c>
      <c r="B20" s="117">
        <v>4388</v>
      </c>
      <c r="C20" s="118">
        <v>4675</v>
      </c>
      <c r="D20" s="11"/>
      <c r="E20" s="122">
        <f>ROUND(('Tchr salary'!D18/10)*1.17,0)</f>
        <v>5095</v>
      </c>
      <c r="F20" s="143"/>
      <c r="G20" s="122">
        <f>ROUND(('Tchr salary'!G18/10)*1.19,0)</f>
        <v>5712</v>
      </c>
      <c r="H20" s="148">
        <f t="shared" si="0"/>
        <v>0.16097560975609748</v>
      </c>
    </row>
    <row r="21" spans="1:8" ht="14.5" x14ac:dyDescent="0.25">
      <c r="A21" s="32">
        <v>14</v>
      </c>
      <c r="B21" s="117">
        <v>4443</v>
      </c>
      <c r="C21" s="118">
        <v>4758</v>
      </c>
      <c r="D21" s="11"/>
      <c r="E21" s="122">
        <f>ROUND(('Tchr salary'!D19/10)*1.17,0)</f>
        <v>5095</v>
      </c>
      <c r="F21" s="143"/>
      <c r="G21" s="122">
        <f>ROUND(('Tchr salary'!G19/10)*1.19,0)</f>
        <v>5831</v>
      </c>
      <c r="H21" s="148">
        <f t="shared" si="0"/>
        <v>0.14445534838076535</v>
      </c>
    </row>
    <row r="22" spans="1:8" ht="14.5" x14ac:dyDescent="0.25">
      <c r="A22" s="32">
        <v>15</v>
      </c>
      <c r="B22" s="117">
        <v>4501</v>
      </c>
      <c r="C22" s="118">
        <v>4978</v>
      </c>
      <c r="D22" s="11"/>
      <c r="E22" s="122">
        <f>ROUND(('Tchr salary'!D20/10)*1.17,0)</f>
        <v>5329</v>
      </c>
      <c r="F22" s="143"/>
      <c r="G22" s="122">
        <f>ROUND(('Tchr salary'!G20/10)*1.19,0)</f>
        <v>5950</v>
      </c>
      <c r="H22" s="148">
        <f t="shared" si="0"/>
        <v>0.16781157998037299</v>
      </c>
    </row>
    <row r="23" spans="1:8" ht="14.5" x14ac:dyDescent="0.25">
      <c r="A23" s="32">
        <v>16</v>
      </c>
      <c r="B23" s="117">
        <v>4556</v>
      </c>
      <c r="C23" s="118">
        <v>4978</v>
      </c>
      <c r="D23" s="11"/>
      <c r="E23" s="122">
        <f>ROUND(('Tchr salary'!D21/10)*1.17,0)</f>
        <v>5417</v>
      </c>
      <c r="F23" s="143"/>
      <c r="G23" s="122">
        <f>ROUND(('Tchr salary'!G21/10)*1.19,0)</f>
        <v>5950</v>
      </c>
      <c r="H23" s="148">
        <f t="shared" si="0"/>
        <v>0.11653218239819862</v>
      </c>
    </row>
    <row r="24" spans="1:8" ht="14.5" x14ac:dyDescent="0.25">
      <c r="A24" s="32">
        <v>17</v>
      </c>
      <c r="B24" s="117">
        <v>4615</v>
      </c>
      <c r="C24" s="118">
        <v>4978</v>
      </c>
      <c r="D24" s="11"/>
      <c r="E24" s="122">
        <f>ROUND(('Tchr salary'!D22/10)*1.17,0)</f>
        <v>5534</v>
      </c>
      <c r="F24" s="143"/>
      <c r="G24" s="122">
        <f>ROUND(('Tchr salary'!G22/10)*1.19,0)</f>
        <v>5950</v>
      </c>
      <c r="H24" s="148">
        <f t="shared" si="0"/>
        <v>9.8393944988000692E-2</v>
      </c>
    </row>
    <row r="25" spans="1:8" ht="14.5" x14ac:dyDescent="0.25">
      <c r="A25" s="32">
        <v>18</v>
      </c>
      <c r="B25" s="117">
        <v>4675</v>
      </c>
      <c r="C25" s="118">
        <v>4978</v>
      </c>
      <c r="D25" s="11"/>
      <c r="E25" s="122">
        <f>ROUND(('Tchr salary'!D23/10)*1.17,0)</f>
        <v>5534</v>
      </c>
      <c r="F25" s="143"/>
      <c r="G25" s="122">
        <f>ROUND(('Tchr salary'!G23/10)*1.19,0)</f>
        <v>5950</v>
      </c>
      <c r="H25" s="148">
        <f t="shared" si="0"/>
        <v>7.5171666064329568E-2</v>
      </c>
    </row>
    <row r="26" spans="1:8" ht="14.5" x14ac:dyDescent="0.25">
      <c r="A26" s="32">
        <v>19</v>
      </c>
      <c r="B26" s="117">
        <v>4735</v>
      </c>
      <c r="C26" s="118">
        <v>4978</v>
      </c>
      <c r="D26" s="11"/>
      <c r="E26" s="122">
        <f>ROUND(('Tchr salary'!D24/10)*1.17,0)</f>
        <v>5651</v>
      </c>
      <c r="F26" s="143"/>
      <c r="G26" s="122">
        <f>ROUND(('Tchr salary'!G24/10)*1.19,0)</f>
        <v>5950</v>
      </c>
      <c r="H26" s="148">
        <f t="shared" si="0"/>
        <v>7.5171666064329568E-2</v>
      </c>
    </row>
    <row r="27" spans="1:8" ht="14.5" x14ac:dyDescent="0.25">
      <c r="A27" s="32">
        <v>20</v>
      </c>
      <c r="B27" s="117">
        <v>4797</v>
      </c>
      <c r="C27" s="118">
        <v>5280</v>
      </c>
      <c r="D27" s="11"/>
      <c r="E27" s="122">
        <f>ROUND(('Tchr salary'!D25/10)*1.17,0)</f>
        <v>5651</v>
      </c>
      <c r="F27" s="143"/>
      <c r="G27" s="122">
        <f>ROUND(('Tchr salary'!G25/10)*1.19,0)</f>
        <v>5950</v>
      </c>
      <c r="H27" s="148">
        <f t="shared" si="0"/>
        <v>5.2910989205450454E-2</v>
      </c>
    </row>
    <row r="28" spans="1:8" ht="14.5" x14ac:dyDescent="0.25">
      <c r="A28" s="32">
        <v>21</v>
      </c>
      <c r="B28" s="117">
        <v>4860</v>
      </c>
      <c r="C28" s="118">
        <v>5280</v>
      </c>
      <c r="D28" s="11"/>
      <c r="E28" s="122">
        <f>ROUND(('Tchr salary'!D26/10)*1.17,0)</f>
        <v>5768</v>
      </c>
      <c r="F28" s="143"/>
      <c r="G28" s="122">
        <f>ROUND(('Tchr salary'!G26/10)*1.19,0)</f>
        <v>5950</v>
      </c>
      <c r="H28" s="148">
        <f t="shared" si="0"/>
        <v>5.2910989205450454E-2</v>
      </c>
    </row>
    <row r="29" spans="1:8" ht="14.5" x14ac:dyDescent="0.25">
      <c r="A29" s="32">
        <v>22</v>
      </c>
      <c r="B29" s="117">
        <v>4924</v>
      </c>
      <c r="C29" s="118">
        <v>5280</v>
      </c>
      <c r="D29" s="11"/>
      <c r="E29" s="122">
        <f>ROUND(('Tchr salary'!D27/10)*1.17,0)</f>
        <v>5768</v>
      </c>
      <c r="F29" s="143"/>
      <c r="G29" s="122">
        <f>ROUND(('Tchr salary'!G27/10)*1.19,0)</f>
        <v>5950</v>
      </c>
      <c r="H29" s="148">
        <f t="shared" si="0"/>
        <v>3.1553398058252524E-2</v>
      </c>
    </row>
    <row r="30" spans="1:8" ht="14.5" x14ac:dyDescent="0.25">
      <c r="A30" s="32">
        <v>23</v>
      </c>
      <c r="B30" s="117">
        <v>4992</v>
      </c>
      <c r="C30" s="118">
        <v>5280</v>
      </c>
      <c r="D30" s="11"/>
      <c r="E30" s="122">
        <f>ROUND(('Tchr salary'!D28/10)*1.17,0)</f>
        <v>5850</v>
      </c>
      <c r="F30" s="143"/>
      <c r="G30" s="122">
        <f>ROUND(('Tchr salary'!G28/10)*1.19,0)</f>
        <v>5950</v>
      </c>
      <c r="H30" s="148">
        <f t="shared" si="0"/>
        <v>3.1553398058252524E-2</v>
      </c>
    </row>
    <row r="31" spans="1:8" ht="14.5" x14ac:dyDescent="0.25">
      <c r="A31" s="32">
        <v>24</v>
      </c>
      <c r="B31" s="117">
        <v>5058</v>
      </c>
      <c r="C31" s="118">
        <v>5280</v>
      </c>
      <c r="D31" s="11"/>
      <c r="E31" s="122">
        <f>ROUND(('Tchr salary'!D29/10)*1.17,0)</f>
        <v>5850</v>
      </c>
      <c r="F31" s="143"/>
      <c r="G31" s="122">
        <f>ROUND(('Tchr salary'!G29/10)*1.19,0)</f>
        <v>5950</v>
      </c>
      <c r="H31" s="148">
        <f t="shared" si="0"/>
        <v>1.7094017094017033E-2</v>
      </c>
    </row>
    <row r="32" spans="1:8" ht="14.5" x14ac:dyDescent="0.25">
      <c r="A32" s="32">
        <v>25</v>
      </c>
      <c r="B32" s="117">
        <v>5126</v>
      </c>
      <c r="C32" s="118">
        <v>5610</v>
      </c>
      <c r="D32" s="11"/>
      <c r="E32" s="122">
        <f>ROUND(('Tchr salary'!D30/10)*1.17,0)</f>
        <v>6002</v>
      </c>
      <c r="F32" s="143"/>
      <c r="G32" s="122">
        <f>ROUND(('Tchr salary'!G30/10)*1.19,0)</f>
        <v>6188</v>
      </c>
      <c r="H32" s="148">
        <f t="shared" si="0"/>
        <v>5.7777777777777706E-2</v>
      </c>
    </row>
    <row r="33" spans="1:8" ht="14.5" x14ac:dyDescent="0.25">
      <c r="A33" s="32">
        <v>26</v>
      </c>
      <c r="B33" s="117">
        <v>5196</v>
      </c>
      <c r="C33" s="118">
        <f>C32</f>
        <v>5610</v>
      </c>
      <c r="D33" s="11"/>
      <c r="E33" s="122">
        <f>ROUND(('Tchr salary'!D31/10)*1.17,0)</f>
        <v>6002</v>
      </c>
      <c r="F33" s="143"/>
      <c r="G33" s="122">
        <f>ROUND(('Tchr salary'!G31/10)*1.19,0)</f>
        <v>6188</v>
      </c>
      <c r="H33" s="148">
        <f t="shared" si="0"/>
        <v>3.0989670109963452E-2</v>
      </c>
    </row>
    <row r="34" spans="1:8" ht="14.5" x14ac:dyDescent="0.25">
      <c r="A34" s="32">
        <v>27</v>
      </c>
      <c r="B34" s="117">
        <v>5266</v>
      </c>
      <c r="C34" s="118">
        <f t="shared" ref="C34:C37" si="1">C33</f>
        <v>5610</v>
      </c>
      <c r="D34" s="11"/>
      <c r="E34" s="122">
        <f>ROUND(('Tchr salary'!D32/10)*1.17,0)</f>
        <v>6002</v>
      </c>
      <c r="F34" s="143"/>
      <c r="G34" s="122">
        <f>ROUND(('Tchr salary'!G32/10)*1.19,0)</f>
        <v>6188</v>
      </c>
      <c r="H34" s="148">
        <f t="shared" si="0"/>
        <v>3.0989670109963452E-2</v>
      </c>
    </row>
    <row r="35" spans="1:8" ht="14.5" x14ac:dyDescent="0.25">
      <c r="A35" s="32">
        <v>28</v>
      </c>
      <c r="B35" s="117">
        <v>5342</v>
      </c>
      <c r="C35" s="118">
        <f t="shared" si="1"/>
        <v>5610</v>
      </c>
      <c r="D35" s="11"/>
      <c r="E35" s="122">
        <f>ROUND(('Tchr salary'!D33/10)*1.17,0)</f>
        <v>6002</v>
      </c>
      <c r="F35" s="143"/>
      <c r="G35" s="122">
        <f>ROUND(('Tchr salary'!G33/10)*1.19,0)</f>
        <v>6188</v>
      </c>
      <c r="H35" s="148">
        <f t="shared" si="0"/>
        <v>3.0989670109963452E-2</v>
      </c>
    </row>
    <row r="36" spans="1:8" ht="14.5" x14ac:dyDescent="0.25">
      <c r="A36" s="32">
        <v>29</v>
      </c>
      <c r="B36" s="117">
        <v>5415</v>
      </c>
      <c r="C36" s="118">
        <f t="shared" si="1"/>
        <v>5610</v>
      </c>
      <c r="D36" s="11"/>
      <c r="E36" s="122">
        <f>ROUND(('Tchr salary'!D34/10)*1.17,0)</f>
        <v>6002</v>
      </c>
      <c r="F36" s="143"/>
      <c r="G36" s="122">
        <f>ROUND(('Tchr salary'!G34/10)*1.19,0)</f>
        <v>6188</v>
      </c>
      <c r="H36" s="148">
        <f t="shared" si="0"/>
        <v>3.0989670109963452E-2</v>
      </c>
    </row>
    <row r="37" spans="1:8" ht="14.5" x14ac:dyDescent="0.25">
      <c r="A37" s="37">
        <v>30</v>
      </c>
      <c r="B37" s="119">
        <v>5490</v>
      </c>
      <c r="C37" s="120">
        <f t="shared" si="1"/>
        <v>5610</v>
      </c>
      <c r="D37" s="11"/>
      <c r="E37" s="123">
        <f>ROUND(('Tchr salary'!D35/10)*1.17,0)</f>
        <v>6002</v>
      </c>
      <c r="F37" s="143"/>
      <c r="G37" s="123">
        <f>ROUND(('Tchr salary'!G35/10)*1.19,0)</f>
        <v>6188</v>
      </c>
      <c r="H37" s="149">
        <f t="shared" si="0"/>
        <v>3.0989670109963452E-2</v>
      </c>
    </row>
    <row r="38" spans="1:8" x14ac:dyDescent="0.25">
      <c r="F38" s="4"/>
    </row>
    <row r="39" spans="1:8" x14ac:dyDescent="0.25">
      <c r="F39" s="4"/>
      <c r="G39" s="6" t="s">
        <v>74</v>
      </c>
    </row>
    <row r="40" spans="1:8" ht="13" x14ac:dyDescent="0.3">
      <c r="A40" s="1" t="s">
        <v>60</v>
      </c>
      <c r="B40" s="5"/>
      <c r="C40" s="7" t="s">
        <v>61</v>
      </c>
      <c r="D40" s="5"/>
      <c r="E40" s="6"/>
      <c r="F40" s="6"/>
    </row>
    <row r="41" spans="1:8" x14ac:dyDescent="0.25">
      <c r="B41" s="6"/>
      <c r="E41" s="6"/>
      <c r="F41" s="6"/>
    </row>
  </sheetData>
  <pageMargins left="0.7" right="0.7" top="0.75" bottom="0.75" header="0.3" footer="0.3"/>
  <pageSetup scale="85" orientation="portrait" r:id="rId1"/>
  <headerFooter>
    <oddFooter>&amp;L&amp;"Arial,Italic"&amp;9Division of School Business
NC Department of Public Instruction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7"/>
  <sheetViews>
    <sheetView workbookViewId="0">
      <selection activeCell="F4" sqref="D1:F1048576"/>
    </sheetView>
  </sheetViews>
  <sheetFormatPr defaultRowHeight="12.5" x14ac:dyDescent="0.25"/>
  <cols>
    <col min="1" max="1" width="5.26953125" customWidth="1"/>
    <col min="3" max="3" width="1.7265625" customWidth="1"/>
    <col min="4" max="6" width="0" hidden="1" customWidth="1"/>
    <col min="7" max="7" width="1.81640625" customWidth="1"/>
    <col min="11" max="11" width="1.7265625" customWidth="1"/>
    <col min="12" max="14" width="0" hidden="1" customWidth="1"/>
  </cols>
  <sheetData>
    <row r="1" spans="1:14" ht="13" x14ac:dyDescent="0.3">
      <c r="A1" s="20" t="s">
        <v>25</v>
      </c>
    </row>
    <row r="2" spans="1:14" ht="13" x14ac:dyDescent="0.3">
      <c r="A2" s="20" t="s">
        <v>29</v>
      </c>
    </row>
    <row r="3" spans="1:14" ht="13" thickBot="1" x14ac:dyDescent="0.3">
      <c r="A3" s="6"/>
    </row>
    <row r="4" spans="1:14" ht="13.5" thickBot="1" x14ac:dyDescent="0.35">
      <c r="A4" s="69" t="s">
        <v>20</v>
      </c>
      <c r="B4" s="70"/>
      <c r="D4" s="98" t="s">
        <v>21</v>
      </c>
      <c r="E4" s="99"/>
      <c r="F4" s="100"/>
      <c r="H4" s="98" t="s">
        <v>23</v>
      </c>
      <c r="I4" s="99"/>
      <c r="J4" s="100"/>
      <c r="L4" s="98" t="s">
        <v>22</v>
      </c>
      <c r="M4" s="99"/>
      <c r="N4" s="100"/>
    </row>
    <row r="5" spans="1:14" ht="90.65" customHeight="1" x14ac:dyDescent="0.35">
      <c r="A5" s="71" t="s">
        <v>9</v>
      </c>
      <c r="B5" s="71" t="s">
        <v>27</v>
      </c>
      <c r="C5" s="72"/>
      <c r="D5" s="71" t="s">
        <v>28</v>
      </c>
      <c r="E5" s="71" t="s">
        <v>10</v>
      </c>
      <c r="F5" s="71" t="s">
        <v>13</v>
      </c>
      <c r="G5" s="72"/>
      <c r="H5" s="71" t="s">
        <v>28</v>
      </c>
      <c r="I5" s="73" t="s">
        <v>10</v>
      </c>
      <c r="J5" s="73" t="s">
        <v>13</v>
      </c>
      <c r="K5" s="72"/>
      <c r="L5" s="71" t="s">
        <v>28</v>
      </c>
      <c r="M5" s="73" t="s">
        <v>10</v>
      </c>
      <c r="N5" s="73" t="s">
        <v>13</v>
      </c>
    </row>
    <row r="6" spans="1:14" ht="14.5" x14ac:dyDescent="0.35">
      <c r="A6" s="29">
        <v>0</v>
      </c>
      <c r="B6" s="31">
        <v>35000</v>
      </c>
      <c r="D6" s="31"/>
      <c r="E6" s="31"/>
      <c r="F6" s="42"/>
      <c r="H6" s="74" t="e">
        <f>#REF!*10</f>
        <v>#REF!</v>
      </c>
      <c r="I6" s="31"/>
      <c r="J6" s="42"/>
      <c r="L6" s="74">
        <f>'House Salary'!J5</f>
        <v>0</v>
      </c>
      <c r="M6" s="31"/>
      <c r="N6" s="42"/>
    </row>
    <row r="7" spans="1:14" ht="14.5" x14ac:dyDescent="0.35">
      <c r="A7" s="32">
        <v>1</v>
      </c>
      <c r="B7" s="34">
        <v>35750</v>
      </c>
      <c r="D7" s="34"/>
      <c r="E7" s="34">
        <f>D7-$B$6</f>
        <v>-35000</v>
      </c>
      <c r="F7" s="76">
        <f>E7/B6</f>
        <v>-1</v>
      </c>
      <c r="H7" s="75" t="e">
        <f>#REF!*10</f>
        <v>#REF!</v>
      </c>
      <c r="I7" s="34" t="e">
        <f>H7-B6</f>
        <v>#REF!</v>
      </c>
      <c r="J7" s="76" t="e">
        <f>I7/B6</f>
        <v>#REF!</v>
      </c>
      <c r="L7" s="75">
        <f>'House Salary'!J6</f>
        <v>0</v>
      </c>
      <c r="M7" s="34">
        <f>L7-$B$6</f>
        <v>-35000</v>
      </c>
      <c r="N7" s="76"/>
    </row>
    <row r="8" spans="1:14" ht="14.5" x14ac:dyDescent="0.35">
      <c r="A8" s="32">
        <v>2</v>
      </c>
      <c r="B8" s="34">
        <v>36000</v>
      </c>
      <c r="D8" s="34"/>
      <c r="E8" s="34">
        <f t="shared" ref="E8:E43" si="0">D8-B7</f>
        <v>-35750</v>
      </c>
      <c r="F8" s="76">
        <f t="shared" ref="F8:F43" si="1">E8/B7</f>
        <v>-1</v>
      </c>
      <c r="H8" s="75" t="e">
        <f>#REF!*10</f>
        <v>#REF!</v>
      </c>
      <c r="I8" s="34" t="e">
        <f t="shared" ref="I8:I41" si="2">H8-B7</f>
        <v>#REF!</v>
      </c>
      <c r="J8" s="76" t="e">
        <f t="shared" ref="J8:J41" si="3">I8/B7</f>
        <v>#REF!</v>
      </c>
      <c r="L8" s="75">
        <f>'House Salary'!J7</f>
        <v>0</v>
      </c>
      <c r="M8" s="34">
        <f t="shared" ref="M8:M43" si="4">L8-$B$6</f>
        <v>-35000</v>
      </c>
      <c r="N8" s="76"/>
    </row>
    <row r="9" spans="1:14" ht="14.5" x14ac:dyDescent="0.35">
      <c r="A9" s="32">
        <v>3</v>
      </c>
      <c r="B9" s="34">
        <v>36250</v>
      </c>
      <c r="D9" s="34"/>
      <c r="E9" s="34">
        <f t="shared" si="0"/>
        <v>-36000</v>
      </c>
      <c r="F9" s="76">
        <f t="shared" si="1"/>
        <v>-1</v>
      </c>
      <c r="H9" s="75" t="e">
        <f>#REF!*10</f>
        <v>#REF!</v>
      </c>
      <c r="I9" s="34" t="e">
        <f t="shared" si="2"/>
        <v>#REF!</v>
      </c>
      <c r="J9" s="76" t="e">
        <f t="shared" si="3"/>
        <v>#REF!</v>
      </c>
      <c r="L9" s="75">
        <f>'House Salary'!J8</f>
        <v>0</v>
      </c>
      <c r="M9" s="34">
        <f t="shared" si="4"/>
        <v>-35000</v>
      </c>
      <c r="N9" s="76"/>
    </row>
    <row r="10" spans="1:14" ht="14.5" x14ac:dyDescent="0.35">
      <c r="A10" s="32">
        <v>4</v>
      </c>
      <c r="B10" s="34">
        <v>36750</v>
      </c>
      <c r="D10" s="34"/>
      <c r="E10" s="34">
        <f t="shared" si="0"/>
        <v>-36250</v>
      </c>
      <c r="F10" s="76">
        <f t="shared" si="1"/>
        <v>-1</v>
      </c>
      <c r="H10" s="75" t="e">
        <f>#REF!*10</f>
        <v>#REF!</v>
      </c>
      <c r="I10" s="34" t="e">
        <f t="shared" si="2"/>
        <v>#REF!</v>
      </c>
      <c r="J10" s="76" t="e">
        <f t="shared" si="3"/>
        <v>#REF!</v>
      </c>
      <c r="L10" s="75">
        <f>'House Salary'!J9</f>
        <v>0</v>
      </c>
      <c r="M10" s="34">
        <f t="shared" si="4"/>
        <v>-35000</v>
      </c>
      <c r="N10" s="76"/>
    </row>
    <row r="11" spans="1:14" ht="14.5" x14ac:dyDescent="0.35">
      <c r="A11" s="32">
        <v>5</v>
      </c>
      <c r="B11" s="34">
        <v>37250</v>
      </c>
      <c r="D11" s="34"/>
      <c r="E11" s="34">
        <f t="shared" si="0"/>
        <v>-36750</v>
      </c>
      <c r="F11" s="76">
        <f t="shared" si="1"/>
        <v>-1</v>
      </c>
      <c r="H11" s="75" t="e">
        <f>#REF!*10</f>
        <v>#REF!</v>
      </c>
      <c r="I11" s="34" t="e">
        <f t="shared" si="2"/>
        <v>#REF!</v>
      </c>
      <c r="J11" s="76" t="e">
        <f t="shared" si="3"/>
        <v>#REF!</v>
      </c>
      <c r="L11" s="75">
        <f>'House Salary'!J10</f>
        <v>0</v>
      </c>
      <c r="M11" s="34">
        <f t="shared" si="4"/>
        <v>-35000</v>
      </c>
      <c r="N11" s="76"/>
    </row>
    <row r="12" spans="1:14" ht="14.5" x14ac:dyDescent="0.35">
      <c r="A12" s="32">
        <v>6</v>
      </c>
      <c r="B12" s="34">
        <v>38000</v>
      </c>
      <c r="D12" s="34"/>
      <c r="E12" s="34">
        <f t="shared" si="0"/>
        <v>-37250</v>
      </c>
      <c r="F12" s="76">
        <f t="shared" si="1"/>
        <v>-1</v>
      </c>
      <c r="H12" s="75" t="e">
        <f>#REF!*10</f>
        <v>#REF!</v>
      </c>
      <c r="I12" s="34" t="e">
        <f t="shared" si="2"/>
        <v>#REF!</v>
      </c>
      <c r="J12" s="76" t="e">
        <f t="shared" si="3"/>
        <v>#REF!</v>
      </c>
      <c r="L12" s="75">
        <f>'House Salary'!J11</f>
        <v>0</v>
      </c>
      <c r="M12" s="34">
        <f t="shared" si="4"/>
        <v>-35000</v>
      </c>
      <c r="N12" s="76"/>
    </row>
    <row r="13" spans="1:14" ht="14.5" x14ac:dyDescent="0.35">
      <c r="A13" s="32">
        <v>7</v>
      </c>
      <c r="B13" s="34">
        <v>38500</v>
      </c>
      <c r="D13" s="34"/>
      <c r="E13" s="34">
        <f t="shared" si="0"/>
        <v>-38000</v>
      </c>
      <c r="F13" s="76">
        <f t="shared" si="1"/>
        <v>-1</v>
      </c>
      <c r="H13" s="75" t="e">
        <f>#REF!*10</f>
        <v>#REF!</v>
      </c>
      <c r="I13" s="34" t="e">
        <f t="shared" si="2"/>
        <v>#REF!</v>
      </c>
      <c r="J13" s="76" t="e">
        <f t="shared" si="3"/>
        <v>#REF!</v>
      </c>
      <c r="L13" s="75">
        <f>'House Salary'!J12</f>
        <v>0</v>
      </c>
      <c r="M13" s="34">
        <f t="shared" si="4"/>
        <v>-35000</v>
      </c>
      <c r="N13" s="76"/>
    </row>
    <row r="14" spans="1:14" ht="14.5" x14ac:dyDescent="0.35">
      <c r="A14" s="32">
        <v>8</v>
      </c>
      <c r="B14" s="34">
        <v>39000</v>
      </c>
      <c r="D14" s="34"/>
      <c r="E14" s="34">
        <f t="shared" si="0"/>
        <v>-38500</v>
      </c>
      <c r="F14" s="76">
        <f t="shared" si="1"/>
        <v>-1</v>
      </c>
      <c r="H14" s="75" t="e">
        <f>#REF!*10</f>
        <v>#REF!</v>
      </c>
      <c r="I14" s="34" t="e">
        <f t="shared" si="2"/>
        <v>#REF!</v>
      </c>
      <c r="J14" s="76" t="e">
        <f t="shared" si="3"/>
        <v>#REF!</v>
      </c>
      <c r="L14" s="75">
        <f>'House Salary'!J13</f>
        <v>0</v>
      </c>
      <c r="M14" s="34">
        <f t="shared" si="4"/>
        <v>-35000</v>
      </c>
      <c r="N14" s="76"/>
    </row>
    <row r="15" spans="1:14" ht="14.5" x14ac:dyDescent="0.35">
      <c r="A15" s="32">
        <v>9</v>
      </c>
      <c r="B15" s="34">
        <v>39500</v>
      </c>
      <c r="D15" s="34"/>
      <c r="E15" s="34">
        <f t="shared" si="0"/>
        <v>-39000</v>
      </c>
      <c r="F15" s="76">
        <f t="shared" si="1"/>
        <v>-1</v>
      </c>
      <c r="H15" s="75" t="e">
        <f>#REF!*10</f>
        <v>#REF!</v>
      </c>
      <c r="I15" s="34" t="e">
        <f t="shared" si="2"/>
        <v>#REF!</v>
      </c>
      <c r="J15" s="76" t="e">
        <f t="shared" si="3"/>
        <v>#REF!</v>
      </c>
      <c r="L15" s="75">
        <f>'House Salary'!J14</f>
        <v>0</v>
      </c>
      <c r="M15" s="34">
        <f t="shared" si="4"/>
        <v>-35000</v>
      </c>
      <c r="N15" s="76"/>
    </row>
    <row r="16" spans="1:14" ht="14.5" x14ac:dyDescent="0.35">
      <c r="A16" s="32">
        <v>10</v>
      </c>
      <c r="B16" s="34">
        <v>40250</v>
      </c>
      <c r="D16" s="34"/>
      <c r="E16" s="34">
        <f t="shared" si="0"/>
        <v>-39500</v>
      </c>
      <c r="F16" s="76">
        <f t="shared" si="1"/>
        <v>-1</v>
      </c>
      <c r="H16" s="75" t="e">
        <f>#REF!*10</f>
        <v>#REF!</v>
      </c>
      <c r="I16" s="34" t="e">
        <f t="shared" si="2"/>
        <v>#REF!</v>
      </c>
      <c r="J16" s="76" t="e">
        <f t="shared" si="3"/>
        <v>#REF!</v>
      </c>
      <c r="L16" s="75">
        <f>'House Salary'!J15</f>
        <v>0</v>
      </c>
      <c r="M16" s="34">
        <f t="shared" si="4"/>
        <v>-35000</v>
      </c>
      <c r="N16" s="76"/>
    </row>
    <row r="17" spans="1:14" ht="14.5" x14ac:dyDescent="0.35">
      <c r="A17" s="32">
        <v>11</v>
      </c>
      <c r="B17" s="34">
        <v>41000</v>
      </c>
      <c r="D17" s="34"/>
      <c r="E17" s="34">
        <f t="shared" si="0"/>
        <v>-40250</v>
      </c>
      <c r="F17" s="76">
        <f t="shared" si="1"/>
        <v>-1</v>
      </c>
      <c r="H17" s="75" t="e">
        <f>#REF!*10</f>
        <v>#REF!</v>
      </c>
      <c r="I17" s="34" t="e">
        <f t="shared" si="2"/>
        <v>#REF!</v>
      </c>
      <c r="J17" s="76" t="e">
        <f t="shared" si="3"/>
        <v>#REF!</v>
      </c>
      <c r="L17" s="75">
        <f>'House Salary'!J16</f>
        <v>0</v>
      </c>
      <c r="M17" s="34">
        <f t="shared" si="4"/>
        <v>-35000</v>
      </c>
      <c r="N17" s="76"/>
    </row>
    <row r="18" spans="1:14" ht="14.5" x14ac:dyDescent="0.35">
      <c r="A18" s="32">
        <v>12</v>
      </c>
      <c r="B18" s="34">
        <v>41750</v>
      </c>
      <c r="D18" s="34"/>
      <c r="E18" s="34">
        <f t="shared" si="0"/>
        <v>-41000</v>
      </c>
      <c r="F18" s="76">
        <f t="shared" si="1"/>
        <v>-1</v>
      </c>
      <c r="H18" s="75" t="e">
        <f>#REF!*10</f>
        <v>#REF!</v>
      </c>
      <c r="I18" s="34" t="e">
        <f t="shared" si="2"/>
        <v>#REF!</v>
      </c>
      <c r="J18" s="76" t="e">
        <f t="shared" si="3"/>
        <v>#REF!</v>
      </c>
      <c r="L18" s="75">
        <f>'House Salary'!J17</f>
        <v>0</v>
      </c>
      <c r="M18" s="34">
        <f t="shared" si="4"/>
        <v>-35000</v>
      </c>
      <c r="N18" s="76"/>
    </row>
    <row r="19" spans="1:14" ht="14.5" x14ac:dyDescent="0.35">
      <c r="A19" s="32">
        <v>13</v>
      </c>
      <c r="B19" s="34">
        <v>42500</v>
      </c>
      <c r="D19" s="34"/>
      <c r="E19" s="34">
        <f t="shared" si="0"/>
        <v>-41750</v>
      </c>
      <c r="F19" s="76">
        <f t="shared" si="1"/>
        <v>-1</v>
      </c>
      <c r="H19" s="75" t="e">
        <f>#REF!*10</f>
        <v>#REF!</v>
      </c>
      <c r="I19" s="34" t="e">
        <f t="shared" si="2"/>
        <v>#REF!</v>
      </c>
      <c r="J19" s="76" t="e">
        <f t="shared" si="3"/>
        <v>#REF!</v>
      </c>
      <c r="L19" s="75">
        <f>'House Salary'!J18</f>
        <v>0</v>
      </c>
      <c r="M19" s="34">
        <f t="shared" si="4"/>
        <v>-35000</v>
      </c>
      <c r="N19" s="76"/>
    </row>
    <row r="20" spans="1:14" ht="14.5" x14ac:dyDescent="0.35">
      <c r="A20" s="32">
        <v>14</v>
      </c>
      <c r="B20" s="34">
        <v>43250</v>
      </c>
      <c r="D20" s="34"/>
      <c r="E20" s="34">
        <f t="shared" si="0"/>
        <v>-42500</v>
      </c>
      <c r="F20" s="76">
        <f t="shared" si="1"/>
        <v>-1</v>
      </c>
      <c r="H20" s="75" t="e">
        <f>#REF!*10</f>
        <v>#REF!</v>
      </c>
      <c r="I20" s="34" t="e">
        <f t="shared" si="2"/>
        <v>#REF!</v>
      </c>
      <c r="J20" s="76" t="e">
        <f t="shared" si="3"/>
        <v>#REF!</v>
      </c>
      <c r="L20" s="75">
        <f>'House Salary'!J19</f>
        <v>0</v>
      </c>
      <c r="M20" s="34">
        <f t="shared" si="4"/>
        <v>-35000</v>
      </c>
      <c r="N20" s="76"/>
    </row>
    <row r="21" spans="1:14" ht="14.5" x14ac:dyDescent="0.35">
      <c r="A21" s="32">
        <v>15</v>
      </c>
      <c r="B21" s="34">
        <v>45250</v>
      </c>
      <c r="D21" s="34"/>
      <c r="E21" s="34">
        <f t="shared" si="0"/>
        <v>-43250</v>
      </c>
      <c r="F21" s="76">
        <f t="shared" si="1"/>
        <v>-1</v>
      </c>
      <c r="H21" s="75" t="e">
        <f>#REF!*10</f>
        <v>#REF!</v>
      </c>
      <c r="I21" s="34" t="e">
        <f t="shared" si="2"/>
        <v>#REF!</v>
      </c>
      <c r="J21" s="76" t="e">
        <f t="shared" si="3"/>
        <v>#REF!</v>
      </c>
      <c r="L21" s="75">
        <f>'House Salary'!J20</f>
        <v>0</v>
      </c>
      <c r="M21" s="34">
        <f t="shared" si="4"/>
        <v>-35000</v>
      </c>
      <c r="N21" s="76"/>
    </row>
    <row r="22" spans="1:14" ht="14.5" x14ac:dyDescent="0.35">
      <c r="A22" s="32">
        <v>16</v>
      </c>
      <c r="B22" s="34">
        <v>45250</v>
      </c>
      <c r="D22" s="34"/>
      <c r="E22" s="34">
        <f t="shared" si="0"/>
        <v>-45250</v>
      </c>
      <c r="F22" s="76">
        <f t="shared" si="1"/>
        <v>-1</v>
      </c>
      <c r="H22" s="75" t="e">
        <f>#REF!*10</f>
        <v>#REF!</v>
      </c>
      <c r="I22" s="34" t="e">
        <f t="shared" si="2"/>
        <v>#REF!</v>
      </c>
      <c r="J22" s="76" t="e">
        <f t="shared" si="3"/>
        <v>#REF!</v>
      </c>
      <c r="L22" s="75">
        <f>'House Salary'!J21</f>
        <v>0</v>
      </c>
      <c r="M22" s="34">
        <f t="shared" si="4"/>
        <v>-35000</v>
      </c>
      <c r="N22" s="76"/>
    </row>
    <row r="23" spans="1:14" ht="14.5" x14ac:dyDescent="0.35">
      <c r="A23" s="32">
        <v>17</v>
      </c>
      <c r="B23" s="34">
        <v>45250</v>
      </c>
      <c r="D23" s="34"/>
      <c r="E23" s="34">
        <f t="shared" si="0"/>
        <v>-45250</v>
      </c>
      <c r="F23" s="76">
        <f t="shared" si="1"/>
        <v>-1</v>
      </c>
      <c r="H23" s="75" t="e">
        <f>#REF!*10</f>
        <v>#REF!</v>
      </c>
      <c r="I23" s="34" t="e">
        <f t="shared" si="2"/>
        <v>#REF!</v>
      </c>
      <c r="J23" s="76" t="e">
        <f t="shared" si="3"/>
        <v>#REF!</v>
      </c>
      <c r="L23" s="75">
        <f>'House Salary'!J22</f>
        <v>0</v>
      </c>
      <c r="M23" s="34">
        <f t="shared" si="4"/>
        <v>-35000</v>
      </c>
      <c r="N23" s="76"/>
    </row>
    <row r="24" spans="1:14" ht="14.5" x14ac:dyDescent="0.35">
      <c r="A24" s="32">
        <v>18</v>
      </c>
      <c r="B24" s="34">
        <v>45250</v>
      </c>
      <c r="D24" s="34"/>
      <c r="E24" s="34">
        <f t="shared" si="0"/>
        <v>-45250</v>
      </c>
      <c r="F24" s="76">
        <f t="shared" si="1"/>
        <v>-1</v>
      </c>
      <c r="H24" s="75" t="e">
        <f>#REF!*10</f>
        <v>#REF!</v>
      </c>
      <c r="I24" s="34" t="e">
        <f t="shared" si="2"/>
        <v>#REF!</v>
      </c>
      <c r="J24" s="76" t="e">
        <f t="shared" si="3"/>
        <v>#REF!</v>
      </c>
      <c r="L24" s="75">
        <f>'House Salary'!J23</f>
        <v>0</v>
      </c>
      <c r="M24" s="34">
        <f t="shared" si="4"/>
        <v>-35000</v>
      </c>
      <c r="N24" s="76"/>
    </row>
    <row r="25" spans="1:14" ht="14.5" x14ac:dyDescent="0.35">
      <c r="A25" s="32">
        <v>19</v>
      </c>
      <c r="B25" s="34">
        <v>45250</v>
      </c>
      <c r="D25" s="34"/>
      <c r="E25" s="34">
        <f t="shared" si="0"/>
        <v>-45250</v>
      </c>
      <c r="F25" s="76">
        <f t="shared" si="1"/>
        <v>-1</v>
      </c>
      <c r="H25" s="75" t="e">
        <f>#REF!*10</f>
        <v>#REF!</v>
      </c>
      <c r="I25" s="34" t="e">
        <f t="shared" si="2"/>
        <v>#REF!</v>
      </c>
      <c r="J25" s="76" t="e">
        <f t="shared" si="3"/>
        <v>#REF!</v>
      </c>
      <c r="L25" s="75">
        <f>'House Salary'!J24</f>
        <v>0</v>
      </c>
      <c r="M25" s="34">
        <f t="shared" si="4"/>
        <v>-35000</v>
      </c>
      <c r="N25" s="76"/>
    </row>
    <row r="26" spans="1:14" ht="14.5" x14ac:dyDescent="0.35">
      <c r="A26" s="32">
        <v>20</v>
      </c>
      <c r="B26" s="34">
        <v>48000</v>
      </c>
      <c r="D26" s="34"/>
      <c r="E26" s="34">
        <f t="shared" si="0"/>
        <v>-45250</v>
      </c>
      <c r="F26" s="76">
        <f t="shared" si="1"/>
        <v>-1</v>
      </c>
      <c r="H26" s="75" t="e">
        <f>#REF!*10</f>
        <v>#REF!</v>
      </c>
      <c r="I26" s="34" t="e">
        <f t="shared" si="2"/>
        <v>#REF!</v>
      </c>
      <c r="J26" s="76" t="e">
        <f t="shared" si="3"/>
        <v>#REF!</v>
      </c>
      <c r="L26" s="75">
        <f>'House Salary'!J25</f>
        <v>0</v>
      </c>
      <c r="M26" s="34">
        <f t="shared" si="4"/>
        <v>-35000</v>
      </c>
      <c r="N26" s="76"/>
    </row>
    <row r="27" spans="1:14" ht="14.5" x14ac:dyDescent="0.35">
      <c r="A27" s="32">
        <v>21</v>
      </c>
      <c r="B27" s="34">
        <v>48000</v>
      </c>
      <c r="D27" s="34"/>
      <c r="E27" s="77">
        <f t="shared" si="0"/>
        <v>-48000</v>
      </c>
      <c r="F27" s="78">
        <f t="shared" si="1"/>
        <v>-1</v>
      </c>
      <c r="H27" s="75" t="e">
        <f>#REF!*10</f>
        <v>#REF!</v>
      </c>
      <c r="I27" s="34" t="e">
        <f t="shared" si="2"/>
        <v>#REF!</v>
      </c>
      <c r="J27" s="76" t="e">
        <f t="shared" si="3"/>
        <v>#REF!</v>
      </c>
      <c r="L27" s="75">
        <f>'House Salary'!J26</f>
        <v>0</v>
      </c>
      <c r="M27" s="34">
        <f t="shared" si="4"/>
        <v>-35000</v>
      </c>
      <c r="N27" s="76"/>
    </row>
    <row r="28" spans="1:14" ht="14.5" x14ac:dyDescent="0.35">
      <c r="A28" s="32">
        <v>22</v>
      </c>
      <c r="B28" s="34">
        <v>48000</v>
      </c>
      <c r="D28" s="34"/>
      <c r="E28" s="31">
        <f t="shared" si="0"/>
        <v>-48000</v>
      </c>
      <c r="F28" s="79">
        <f t="shared" si="1"/>
        <v>-1</v>
      </c>
      <c r="H28" s="75" t="e">
        <f>#REF!*10</f>
        <v>#REF!</v>
      </c>
      <c r="I28" s="34" t="e">
        <f t="shared" si="2"/>
        <v>#REF!</v>
      </c>
      <c r="J28" s="76" t="e">
        <f t="shared" si="3"/>
        <v>#REF!</v>
      </c>
      <c r="L28" s="75">
        <f>'House Salary'!J27</f>
        <v>0</v>
      </c>
      <c r="M28" s="34">
        <f t="shared" si="4"/>
        <v>-35000</v>
      </c>
      <c r="N28" s="76"/>
    </row>
    <row r="29" spans="1:14" ht="14.5" x14ac:dyDescent="0.35">
      <c r="A29" s="32">
        <v>23</v>
      </c>
      <c r="B29" s="34">
        <v>48000</v>
      </c>
      <c r="D29" s="34"/>
      <c r="E29" s="34">
        <f t="shared" si="0"/>
        <v>-48000</v>
      </c>
      <c r="F29" s="76">
        <f t="shared" si="1"/>
        <v>-1</v>
      </c>
      <c r="H29" s="75" t="e">
        <f>#REF!*10</f>
        <v>#REF!</v>
      </c>
      <c r="I29" s="34" t="e">
        <f t="shared" si="2"/>
        <v>#REF!</v>
      </c>
      <c r="J29" s="76" t="e">
        <f t="shared" si="3"/>
        <v>#REF!</v>
      </c>
      <c r="L29" s="75">
        <f>'House Salary'!J28</f>
        <v>0</v>
      </c>
      <c r="M29" s="34">
        <f t="shared" si="4"/>
        <v>-35000</v>
      </c>
      <c r="N29" s="76"/>
    </row>
    <row r="30" spans="1:14" ht="14.5" x14ac:dyDescent="0.35">
      <c r="A30" s="32">
        <v>24</v>
      </c>
      <c r="B30" s="34">
        <v>48000</v>
      </c>
      <c r="D30" s="34"/>
      <c r="E30" s="34">
        <f t="shared" si="0"/>
        <v>-48000</v>
      </c>
      <c r="F30" s="76">
        <f t="shared" si="1"/>
        <v>-1</v>
      </c>
      <c r="H30" s="75" t="e">
        <f>#REF!*10</f>
        <v>#REF!</v>
      </c>
      <c r="I30" s="34" t="e">
        <f t="shared" si="2"/>
        <v>#REF!</v>
      </c>
      <c r="J30" s="76" t="e">
        <f t="shared" si="3"/>
        <v>#REF!</v>
      </c>
      <c r="L30" s="75">
        <f>'House Salary'!J29</f>
        <v>0</v>
      </c>
      <c r="M30" s="34">
        <f t="shared" si="4"/>
        <v>-35000</v>
      </c>
      <c r="N30" s="76"/>
    </row>
    <row r="31" spans="1:14" ht="14.5" x14ac:dyDescent="0.35">
      <c r="A31" s="32">
        <v>25</v>
      </c>
      <c r="B31" s="34">
        <v>51000</v>
      </c>
      <c r="D31" s="34"/>
      <c r="E31" s="34">
        <f t="shared" si="0"/>
        <v>-48000</v>
      </c>
      <c r="F31" s="76">
        <f t="shared" si="1"/>
        <v>-1</v>
      </c>
      <c r="H31" s="75" t="e">
        <f>#REF!*10</f>
        <v>#REF!</v>
      </c>
      <c r="I31" s="34" t="e">
        <f t="shared" si="2"/>
        <v>#REF!</v>
      </c>
      <c r="J31" s="76" t="e">
        <f t="shared" si="3"/>
        <v>#REF!</v>
      </c>
      <c r="L31" s="75">
        <f>'House Salary'!J30</f>
        <v>0</v>
      </c>
      <c r="M31" s="34">
        <f t="shared" si="4"/>
        <v>-35000</v>
      </c>
      <c r="N31" s="76"/>
    </row>
    <row r="32" spans="1:14" ht="14.5" x14ac:dyDescent="0.35">
      <c r="A32" s="32">
        <v>26</v>
      </c>
      <c r="B32" s="34">
        <v>51000</v>
      </c>
      <c r="D32" s="34"/>
      <c r="E32" s="34">
        <f t="shared" si="0"/>
        <v>-51000</v>
      </c>
      <c r="F32" s="76">
        <f t="shared" si="1"/>
        <v>-1</v>
      </c>
      <c r="H32" s="75" t="e">
        <f>#REF!*10</f>
        <v>#REF!</v>
      </c>
      <c r="I32" s="34" t="e">
        <f t="shared" si="2"/>
        <v>#REF!</v>
      </c>
      <c r="J32" s="76" t="e">
        <f t="shared" si="3"/>
        <v>#REF!</v>
      </c>
      <c r="L32" s="75">
        <f>'House Salary'!J31</f>
        <v>0</v>
      </c>
      <c r="M32" s="34">
        <f t="shared" si="4"/>
        <v>-35000</v>
      </c>
      <c r="N32" s="76"/>
    </row>
    <row r="33" spans="1:14" ht="14.5" x14ac:dyDescent="0.35">
      <c r="A33" s="32">
        <v>27</v>
      </c>
      <c r="B33" s="34">
        <v>51000</v>
      </c>
      <c r="D33" s="34"/>
      <c r="E33" s="34">
        <f t="shared" si="0"/>
        <v>-51000</v>
      </c>
      <c r="F33" s="76">
        <f t="shared" si="1"/>
        <v>-1</v>
      </c>
      <c r="H33" s="75" t="e">
        <f>#REF!*10</f>
        <v>#REF!</v>
      </c>
      <c r="I33" s="34" t="e">
        <f t="shared" si="2"/>
        <v>#REF!</v>
      </c>
      <c r="J33" s="76" t="e">
        <f t="shared" si="3"/>
        <v>#REF!</v>
      </c>
      <c r="L33" s="75">
        <f>'House Salary'!J32</f>
        <v>0</v>
      </c>
      <c r="M33" s="34">
        <f t="shared" si="4"/>
        <v>-35000</v>
      </c>
      <c r="N33" s="76"/>
    </row>
    <row r="34" spans="1:14" ht="14.5" x14ac:dyDescent="0.35">
      <c r="A34" s="32">
        <v>28</v>
      </c>
      <c r="B34" s="34">
        <v>51000</v>
      </c>
      <c r="D34" s="34"/>
      <c r="E34" s="34">
        <f t="shared" si="0"/>
        <v>-51000</v>
      </c>
      <c r="F34" s="76">
        <f t="shared" si="1"/>
        <v>-1</v>
      </c>
      <c r="H34" s="75" t="e">
        <f>#REF!*10</f>
        <v>#REF!</v>
      </c>
      <c r="I34" s="34" t="e">
        <f t="shared" si="2"/>
        <v>#REF!</v>
      </c>
      <c r="J34" s="76" t="e">
        <f t="shared" si="3"/>
        <v>#REF!</v>
      </c>
      <c r="L34" s="75">
        <f>'House Salary'!J33</f>
        <v>0</v>
      </c>
      <c r="M34" s="34">
        <f t="shared" si="4"/>
        <v>-35000</v>
      </c>
      <c r="N34" s="76"/>
    </row>
    <row r="35" spans="1:14" ht="14.5" x14ac:dyDescent="0.35">
      <c r="A35" s="32">
        <v>29</v>
      </c>
      <c r="B35" s="34">
        <v>51000</v>
      </c>
      <c r="D35" s="34"/>
      <c r="E35" s="34">
        <f t="shared" si="0"/>
        <v>-51000</v>
      </c>
      <c r="F35" s="76">
        <f t="shared" si="1"/>
        <v>-1</v>
      </c>
      <c r="H35" s="75" t="e">
        <f>#REF!*10</f>
        <v>#REF!</v>
      </c>
      <c r="I35" s="34" t="e">
        <f t="shared" si="2"/>
        <v>#REF!</v>
      </c>
      <c r="J35" s="76" t="e">
        <f t="shared" si="3"/>
        <v>#REF!</v>
      </c>
      <c r="L35" s="75">
        <f>'House Salary'!J34</f>
        <v>0</v>
      </c>
      <c r="M35" s="34">
        <f t="shared" si="4"/>
        <v>-35000</v>
      </c>
      <c r="N35" s="76"/>
    </row>
    <row r="36" spans="1:14" ht="14.5" x14ac:dyDescent="0.35">
      <c r="A36" s="32">
        <v>30</v>
      </c>
      <c r="B36" s="34">
        <v>51000</v>
      </c>
      <c r="D36" s="34"/>
      <c r="E36" s="34">
        <f t="shared" si="0"/>
        <v>-51000</v>
      </c>
      <c r="F36" s="76">
        <f t="shared" si="1"/>
        <v>-1</v>
      </c>
      <c r="H36" s="75" t="e">
        <f>#REF!*10</f>
        <v>#REF!</v>
      </c>
      <c r="I36" s="34" t="e">
        <f t="shared" si="2"/>
        <v>#REF!</v>
      </c>
      <c r="J36" s="76" t="e">
        <f t="shared" si="3"/>
        <v>#REF!</v>
      </c>
      <c r="L36" s="75">
        <f>'House Salary'!J35</f>
        <v>0</v>
      </c>
      <c r="M36" s="34">
        <f t="shared" si="4"/>
        <v>-35000</v>
      </c>
      <c r="N36" s="76"/>
    </row>
    <row r="37" spans="1:14" ht="14.5" x14ac:dyDescent="0.35">
      <c r="A37" s="32">
        <v>31</v>
      </c>
      <c r="B37" s="34">
        <v>51000</v>
      </c>
      <c r="D37" s="34"/>
      <c r="E37" s="34">
        <f t="shared" si="0"/>
        <v>-51000</v>
      </c>
      <c r="F37" s="76">
        <f t="shared" si="1"/>
        <v>-1</v>
      </c>
      <c r="H37" s="75" t="e">
        <f>#REF!*10</f>
        <v>#REF!</v>
      </c>
      <c r="I37" s="34" t="e">
        <f t="shared" si="2"/>
        <v>#REF!</v>
      </c>
      <c r="J37" s="76" t="e">
        <f t="shared" si="3"/>
        <v>#REF!</v>
      </c>
      <c r="L37" s="75">
        <f>'House Salary'!J36</f>
        <v>0</v>
      </c>
      <c r="M37" s="34">
        <f t="shared" si="4"/>
        <v>-35000</v>
      </c>
      <c r="N37" s="76"/>
    </row>
    <row r="38" spans="1:14" ht="14.5" x14ac:dyDescent="0.35">
      <c r="A38" s="32">
        <v>32</v>
      </c>
      <c r="B38" s="34">
        <v>51000</v>
      </c>
      <c r="D38" s="34"/>
      <c r="E38" s="34">
        <f t="shared" si="0"/>
        <v>-51000</v>
      </c>
      <c r="F38" s="76">
        <f t="shared" si="1"/>
        <v>-1</v>
      </c>
      <c r="H38" s="75" t="e">
        <f>#REF!*10</f>
        <v>#REF!</v>
      </c>
      <c r="I38" s="34" t="e">
        <f t="shared" si="2"/>
        <v>#REF!</v>
      </c>
      <c r="J38" s="76" t="e">
        <f t="shared" si="3"/>
        <v>#REF!</v>
      </c>
      <c r="L38" s="75">
        <f>'House Salary'!J37</f>
        <v>0</v>
      </c>
      <c r="M38" s="34">
        <f t="shared" si="4"/>
        <v>-35000</v>
      </c>
      <c r="N38" s="76"/>
    </row>
    <row r="39" spans="1:14" ht="14.5" x14ac:dyDescent="0.35">
      <c r="A39" s="32">
        <v>33</v>
      </c>
      <c r="B39" s="34">
        <v>51000</v>
      </c>
      <c r="D39" s="34"/>
      <c r="E39" s="34">
        <f t="shared" si="0"/>
        <v>-51000</v>
      </c>
      <c r="F39" s="76">
        <f t="shared" si="1"/>
        <v>-1</v>
      </c>
      <c r="H39" s="75" t="e">
        <f>#REF!*10</f>
        <v>#REF!</v>
      </c>
      <c r="I39" s="34" t="e">
        <f t="shared" si="2"/>
        <v>#REF!</v>
      </c>
      <c r="J39" s="76" t="e">
        <f t="shared" si="3"/>
        <v>#REF!</v>
      </c>
      <c r="L39" s="75">
        <f>'House Salary'!J38</f>
        <v>0</v>
      </c>
      <c r="M39" s="34">
        <f t="shared" si="4"/>
        <v>-35000</v>
      </c>
      <c r="N39" s="76"/>
    </row>
    <row r="40" spans="1:14" ht="14.5" x14ac:dyDescent="0.35">
      <c r="A40" s="32">
        <v>34</v>
      </c>
      <c r="B40" s="34">
        <v>51000</v>
      </c>
      <c r="D40" s="34"/>
      <c r="E40" s="34">
        <f t="shared" si="0"/>
        <v>-51000</v>
      </c>
      <c r="F40" s="76">
        <f t="shared" si="1"/>
        <v>-1</v>
      </c>
      <c r="H40" s="75" t="e">
        <f>#REF!*10</f>
        <v>#REF!</v>
      </c>
      <c r="I40" s="34" t="e">
        <f t="shared" si="2"/>
        <v>#REF!</v>
      </c>
      <c r="J40" s="76" t="e">
        <f>I40/B39</f>
        <v>#REF!</v>
      </c>
      <c r="L40" s="75">
        <f>'House Salary'!J39</f>
        <v>0</v>
      </c>
      <c r="M40" s="34">
        <f t="shared" si="4"/>
        <v>-35000</v>
      </c>
      <c r="N40" s="76"/>
    </row>
    <row r="41" spans="1:14" ht="14.5" x14ac:dyDescent="0.35">
      <c r="A41" s="32">
        <v>35</v>
      </c>
      <c r="B41" s="34">
        <v>51000</v>
      </c>
      <c r="D41" s="34"/>
      <c r="E41" s="34">
        <f t="shared" si="0"/>
        <v>-51000</v>
      </c>
      <c r="F41" s="76">
        <f t="shared" si="1"/>
        <v>-1</v>
      </c>
      <c r="H41" s="75" t="e">
        <f>#REF!*10</f>
        <v>#REF!</v>
      </c>
      <c r="I41" s="34" t="e">
        <f t="shared" si="2"/>
        <v>#REF!</v>
      </c>
      <c r="J41" s="76" t="e">
        <f t="shared" si="3"/>
        <v>#REF!</v>
      </c>
      <c r="L41" s="75">
        <f>'House Salary'!J40</f>
        <v>0</v>
      </c>
      <c r="M41" s="34">
        <f t="shared" si="4"/>
        <v>-35000</v>
      </c>
      <c r="N41" s="76"/>
    </row>
    <row r="42" spans="1:14" ht="14.5" x14ac:dyDescent="0.35">
      <c r="A42" s="32">
        <v>36</v>
      </c>
      <c r="B42" s="34">
        <v>51000</v>
      </c>
      <c r="D42" s="34"/>
      <c r="E42" s="34">
        <f t="shared" si="0"/>
        <v>-51000</v>
      </c>
      <c r="F42" s="76">
        <f t="shared" si="1"/>
        <v>-1</v>
      </c>
      <c r="H42" s="75" t="e">
        <f>#REF!*10</f>
        <v>#REF!</v>
      </c>
      <c r="I42" s="34" t="e">
        <f>H42-B41</f>
        <v>#REF!</v>
      </c>
      <c r="J42" s="76" t="e">
        <f>I42/B41</f>
        <v>#REF!</v>
      </c>
      <c r="L42" s="75">
        <f>'House Salary'!J41</f>
        <v>0</v>
      </c>
      <c r="M42" s="34">
        <f t="shared" si="4"/>
        <v>-35000</v>
      </c>
      <c r="N42" s="76"/>
    </row>
    <row r="43" spans="1:14" ht="14.5" x14ac:dyDescent="0.35">
      <c r="A43" s="37">
        <v>37</v>
      </c>
      <c r="B43" s="39">
        <v>51000</v>
      </c>
      <c r="D43" s="39"/>
      <c r="E43" s="39">
        <f t="shared" si="0"/>
        <v>-51000</v>
      </c>
      <c r="F43" s="81">
        <f t="shared" si="1"/>
        <v>-1</v>
      </c>
      <c r="H43" s="80" t="e">
        <f>#REF!*10</f>
        <v>#REF!</v>
      </c>
      <c r="I43" s="34" t="e">
        <f>H43-B42</f>
        <v>#REF!</v>
      </c>
      <c r="J43" s="81"/>
      <c r="L43" s="80">
        <f>'House Salary'!J42</f>
        <v>0</v>
      </c>
      <c r="M43" s="34">
        <f t="shared" si="4"/>
        <v>-35000</v>
      </c>
      <c r="N43" s="81"/>
    </row>
    <row r="44" spans="1:14" ht="13" x14ac:dyDescent="0.3">
      <c r="D44" s="83" t="s">
        <v>24</v>
      </c>
      <c r="E44" s="84"/>
      <c r="F44" s="85"/>
      <c r="G44" s="20"/>
      <c r="H44" s="83" t="s">
        <v>24</v>
      </c>
      <c r="I44" s="84"/>
      <c r="J44" s="85"/>
      <c r="K44" s="20"/>
      <c r="L44" s="83" t="s">
        <v>24</v>
      </c>
      <c r="M44" s="2"/>
      <c r="N44" s="89"/>
    </row>
    <row r="45" spans="1:14" ht="12.75" customHeight="1" x14ac:dyDescent="0.25">
      <c r="D45" s="44"/>
      <c r="E45" s="4"/>
      <c r="F45" s="86"/>
      <c r="H45" s="180"/>
      <c r="I45" s="181"/>
      <c r="J45" s="182"/>
      <c r="L45" s="90"/>
      <c r="M45" s="4"/>
      <c r="N45" s="86"/>
    </row>
    <row r="46" spans="1:14" x14ac:dyDescent="0.25">
      <c r="D46" s="44"/>
      <c r="E46" s="4"/>
      <c r="F46" s="86"/>
      <c r="H46" s="180"/>
      <c r="I46" s="181"/>
      <c r="J46" s="182"/>
      <c r="L46" s="57"/>
      <c r="M46" s="4"/>
      <c r="N46" s="86"/>
    </row>
    <row r="47" spans="1:14" x14ac:dyDescent="0.25">
      <c r="D47" s="87"/>
      <c r="E47" s="3"/>
      <c r="F47" s="88"/>
      <c r="H47" s="87"/>
      <c r="I47" s="3"/>
      <c r="J47" s="88"/>
      <c r="L47" s="62"/>
      <c r="M47" s="3"/>
      <c r="N47" s="88"/>
    </row>
  </sheetData>
  <mergeCells count="2">
    <mergeCell ref="H45:J45"/>
    <mergeCell ref="H46:J46"/>
  </mergeCells>
  <pageMargins left="0.7" right="0.7" top="0.75" bottom="0.75" header="0.3" footer="0.3"/>
  <pageSetup scale="90" orientation="portrait" r:id="rId1"/>
  <headerFooter>
    <oddFooter>&amp;L&amp;"Arial,Italic"&amp;9Division of School Business
NC Department of Public Instruction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6"/>
  <sheetViews>
    <sheetView topLeftCell="A4" workbookViewId="0">
      <selection activeCell="J4" sqref="J1:J1048576"/>
    </sheetView>
  </sheetViews>
  <sheetFormatPr defaultRowHeight="12.5" x14ac:dyDescent="0.25"/>
  <cols>
    <col min="3" max="3" width="9.54296875" bestFit="1" customWidth="1"/>
    <col min="8" max="8" width="8.81640625" style="5"/>
    <col min="10" max="10" width="8.81640625" style="93"/>
  </cols>
  <sheetData>
    <row r="1" spans="1:10" ht="13" x14ac:dyDescent="0.25">
      <c r="A1" s="15" t="s">
        <v>17</v>
      </c>
      <c r="C1" s="5"/>
    </row>
    <row r="2" spans="1:10" ht="13" x14ac:dyDescent="0.25">
      <c r="A2" s="15" t="s">
        <v>29</v>
      </c>
      <c r="C2" s="5"/>
    </row>
    <row r="3" spans="1:10" x14ac:dyDescent="0.25">
      <c r="A3" s="27"/>
      <c r="C3" s="5"/>
    </row>
    <row r="4" spans="1:10" ht="72.5" x14ac:dyDescent="0.35">
      <c r="A4" s="28" t="s">
        <v>9</v>
      </c>
      <c r="B4" s="28" t="s">
        <v>30</v>
      </c>
      <c r="C4" s="28" t="s">
        <v>8</v>
      </c>
      <c r="D4" s="28" t="s">
        <v>19</v>
      </c>
      <c r="E4" s="28" t="s">
        <v>10</v>
      </c>
      <c r="F4" s="28" t="s">
        <v>13</v>
      </c>
      <c r="G4" s="28" t="s">
        <v>31</v>
      </c>
      <c r="J4" s="94" t="s">
        <v>19</v>
      </c>
    </row>
    <row r="5" spans="1:10" ht="14.5" x14ac:dyDescent="0.35">
      <c r="A5" s="29">
        <v>0</v>
      </c>
      <c r="B5" s="31">
        <v>35000</v>
      </c>
      <c r="C5" s="30">
        <f>D5-B5</f>
        <v>-35000</v>
      </c>
      <c r="D5" s="31">
        <f>J5</f>
        <v>0</v>
      </c>
      <c r="E5" s="31"/>
      <c r="F5" s="31"/>
      <c r="G5" s="42">
        <v>0</v>
      </c>
      <c r="J5" s="95"/>
    </row>
    <row r="6" spans="1:10" ht="14.5" x14ac:dyDescent="0.35">
      <c r="A6" s="32">
        <v>1</v>
      </c>
      <c r="B6" s="34">
        <v>35750</v>
      </c>
      <c r="C6" s="33">
        <f>D6-B6</f>
        <v>-35750</v>
      </c>
      <c r="D6" s="34">
        <f>J6</f>
        <v>0</v>
      </c>
      <c r="E6" s="34">
        <f>D6-B5</f>
        <v>-35000</v>
      </c>
      <c r="F6" s="35">
        <f t="shared" ref="F6:F42" si="0">E6/B5</f>
        <v>-1</v>
      </c>
      <c r="G6" s="42">
        <v>0</v>
      </c>
      <c r="J6" s="96">
        <v>0</v>
      </c>
    </row>
    <row r="7" spans="1:10" ht="14.5" x14ac:dyDescent="0.35">
      <c r="A7" s="32">
        <v>2</v>
      </c>
      <c r="B7" s="34">
        <v>36000</v>
      </c>
      <c r="C7" s="33">
        <f t="shared" ref="C7:C41" si="1">D7-B7</f>
        <v>-36000</v>
      </c>
      <c r="D7" s="34">
        <f t="shared" ref="D7:D41" si="2">J7</f>
        <v>0</v>
      </c>
      <c r="E7" s="34">
        <f t="shared" ref="E7:E42" si="3">D7-B6</f>
        <v>-35750</v>
      </c>
      <c r="F7" s="35">
        <f t="shared" si="0"/>
        <v>-1</v>
      </c>
      <c r="G7" s="42">
        <v>0</v>
      </c>
      <c r="J7" s="96"/>
    </row>
    <row r="8" spans="1:10" ht="14.5" x14ac:dyDescent="0.35">
      <c r="A8" s="32">
        <v>3</v>
      </c>
      <c r="B8" s="34">
        <v>36250</v>
      </c>
      <c r="C8" s="33">
        <f t="shared" si="1"/>
        <v>-36250</v>
      </c>
      <c r="D8" s="34">
        <f t="shared" si="2"/>
        <v>0</v>
      </c>
      <c r="E8" s="34">
        <f t="shared" si="3"/>
        <v>-36000</v>
      </c>
      <c r="F8" s="35">
        <f t="shared" si="0"/>
        <v>-1</v>
      </c>
      <c r="G8" s="42">
        <v>0</v>
      </c>
      <c r="J8" s="96"/>
    </row>
    <row r="9" spans="1:10" ht="14.5" x14ac:dyDescent="0.35">
      <c r="A9" s="32">
        <v>4</v>
      </c>
      <c r="B9" s="34">
        <v>36750</v>
      </c>
      <c r="C9" s="33">
        <f t="shared" si="1"/>
        <v>-36750</v>
      </c>
      <c r="D9" s="34">
        <f t="shared" si="2"/>
        <v>0</v>
      </c>
      <c r="E9" s="34">
        <f t="shared" si="3"/>
        <v>-36250</v>
      </c>
      <c r="F9" s="35">
        <f t="shared" si="0"/>
        <v>-1</v>
      </c>
      <c r="G9" s="42">
        <v>0</v>
      </c>
      <c r="J9" s="96"/>
    </row>
    <row r="10" spans="1:10" ht="14.5" x14ac:dyDescent="0.35">
      <c r="A10" s="32">
        <v>5</v>
      </c>
      <c r="B10" s="34">
        <v>37250</v>
      </c>
      <c r="C10" s="33">
        <f t="shared" si="1"/>
        <v>-37250</v>
      </c>
      <c r="D10" s="34">
        <f t="shared" si="2"/>
        <v>0</v>
      </c>
      <c r="E10" s="34">
        <f t="shared" si="3"/>
        <v>-36750</v>
      </c>
      <c r="F10" s="35">
        <f t="shared" si="0"/>
        <v>-1</v>
      </c>
      <c r="G10" s="36">
        <v>0</v>
      </c>
      <c r="J10" s="96"/>
    </row>
    <row r="11" spans="1:10" ht="14.5" x14ac:dyDescent="0.35">
      <c r="A11" s="32">
        <v>6</v>
      </c>
      <c r="B11" s="34">
        <v>38000</v>
      </c>
      <c r="C11" s="33">
        <f t="shared" si="1"/>
        <v>-38000</v>
      </c>
      <c r="D11" s="34">
        <f t="shared" si="2"/>
        <v>0</v>
      </c>
      <c r="E11" s="34">
        <f t="shared" si="3"/>
        <v>-37250</v>
      </c>
      <c r="F11" s="35">
        <f t="shared" si="0"/>
        <v>-1</v>
      </c>
      <c r="G11" s="36">
        <v>0</v>
      </c>
      <c r="J11" s="96"/>
    </row>
    <row r="12" spans="1:10" ht="14.5" x14ac:dyDescent="0.35">
      <c r="A12" s="32">
        <v>7</v>
      </c>
      <c r="B12" s="34">
        <v>38500</v>
      </c>
      <c r="C12" s="33">
        <f t="shared" si="1"/>
        <v>-38500</v>
      </c>
      <c r="D12" s="34">
        <f t="shared" si="2"/>
        <v>0</v>
      </c>
      <c r="E12" s="34">
        <f>D12-B11</f>
        <v>-38000</v>
      </c>
      <c r="F12" s="35">
        <f t="shared" si="0"/>
        <v>-1</v>
      </c>
      <c r="G12" s="36">
        <v>0</v>
      </c>
      <c r="J12" s="96"/>
    </row>
    <row r="13" spans="1:10" ht="14.5" x14ac:dyDescent="0.35">
      <c r="A13" s="32">
        <v>8</v>
      </c>
      <c r="B13" s="34">
        <v>39000</v>
      </c>
      <c r="C13" s="33">
        <f t="shared" si="1"/>
        <v>-39000</v>
      </c>
      <c r="D13" s="34">
        <f t="shared" si="2"/>
        <v>0</v>
      </c>
      <c r="E13" s="34">
        <f t="shared" si="3"/>
        <v>-38500</v>
      </c>
      <c r="F13" s="35">
        <f t="shared" si="0"/>
        <v>-1</v>
      </c>
      <c r="G13" s="36">
        <v>0</v>
      </c>
      <c r="J13" s="96"/>
    </row>
    <row r="14" spans="1:10" ht="14.5" x14ac:dyDescent="0.35">
      <c r="A14" s="32">
        <v>9</v>
      </c>
      <c r="B14" s="34">
        <v>39500</v>
      </c>
      <c r="C14" s="33">
        <f t="shared" si="1"/>
        <v>-39500</v>
      </c>
      <c r="D14" s="34">
        <f t="shared" si="2"/>
        <v>0</v>
      </c>
      <c r="E14" s="34">
        <f t="shared" si="3"/>
        <v>-39000</v>
      </c>
      <c r="F14" s="35">
        <f t="shared" si="0"/>
        <v>-1</v>
      </c>
      <c r="G14" s="36">
        <v>0</v>
      </c>
      <c r="J14" s="96"/>
    </row>
    <row r="15" spans="1:10" ht="14.5" x14ac:dyDescent="0.35">
      <c r="A15" s="32">
        <v>10</v>
      </c>
      <c r="B15" s="34">
        <v>40250</v>
      </c>
      <c r="C15" s="33">
        <f t="shared" si="1"/>
        <v>-40250</v>
      </c>
      <c r="D15" s="34">
        <f t="shared" si="2"/>
        <v>0</v>
      </c>
      <c r="E15" s="34">
        <f>D15-B14</f>
        <v>-39500</v>
      </c>
      <c r="F15" s="35">
        <f t="shared" si="0"/>
        <v>-1</v>
      </c>
      <c r="G15" s="36">
        <v>0</v>
      </c>
      <c r="J15" s="96"/>
    </row>
    <row r="16" spans="1:10" ht="14.5" x14ac:dyDescent="0.35">
      <c r="A16" s="32">
        <v>11</v>
      </c>
      <c r="B16" s="34">
        <v>41000</v>
      </c>
      <c r="C16" s="33">
        <f t="shared" si="1"/>
        <v>-41000</v>
      </c>
      <c r="D16" s="34">
        <f t="shared" si="2"/>
        <v>0</v>
      </c>
      <c r="E16" s="34">
        <f t="shared" si="3"/>
        <v>-40250</v>
      </c>
      <c r="F16" s="35">
        <f t="shared" si="0"/>
        <v>-1</v>
      </c>
      <c r="G16" s="36">
        <v>0</v>
      </c>
      <c r="J16" s="96"/>
    </row>
    <row r="17" spans="1:10" ht="14.5" x14ac:dyDescent="0.35">
      <c r="A17" s="32">
        <v>12</v>
      </c>
      <c r="B17" s="34">
        <v>41750</v>
      </c>
      <c r="C17" s="33">
        <f t="shared" si="1"/>
        <v>-41750</v>
      </c>
      <c r="D17" s="34">
        <f t="shared" si="2"/>
        <v>0</v>
      </c>
      <c r="E17" s="34">
        <f t="shared" si="3"/>
        <v>-41000</v>
      </c>
      <c r="F17" s="35">
        <f t="shared" si="0"/>
        <v>-1</v>
      </c>
      <c r="G17" s="36">
        <v>0</v>
      </c>
      <c r="J17" s="96"/>
    </row>
    <row r="18" spans="1:10" ht="14.5" x14ac:dyDescent="0.35">
      <c r="A18" s="32">
        <v>13</v>
      </c>
      <c r="B18" s="34">
        <v>42500</v>
      </c>
      <c r="C18" s="33">
        <f t="shared" si="1"/>
        <v>-42500</v>
      </c>
      <c r="D18" s="34">
        <f t="shared" si="2"/>
        <v>0</v>
      </c>
      <c r="E18" s="34">
        <f t="shared" si="3"/>
        <v>-41750</v>
      </c>
      <c r="F18" s="35">
        <f t="shared" si="0"/>
        <v>-1</v>
      </c>
      <c r="G18" s="36">
        <v>0</v>
      </c>
      <c r="J18" s="96"/>
    </row>
    <row r="19" spans="1:10" ht="14.5" x14ac:dyDescent="0.35">
      <c r="A19" s="32">
        <v>14</v>
      </c>
      <c r="B19" s="34">
        <v>43250</v>
      </c>
      <c r="C19" s="33">
        <f t="shared" si="1"/>
        <v>-43250</v>
      </c>
      <c r="D19" s="34">
        <f t="shared" si="2"/>
        <v>0</v>
      </c>
      <c r="E19" s="34">
        <f t="shared" si="3"/>
        <v>-42500</v>
      </c>
      <c r="F19" s="35">
        <f t="shared" si="0"/>
        <v>-1</v>
      </c>
      <c r="G19" s="36">
        <v>0</v>
      </c>
      <c r="J19" s="96"/>
    </row>
    <row r="20" spans="1:10" ht="14.5" x14ac:dyDescent="0.35">
      <c r="A20" s="32">
        <v>15</v>
      </c>
      <c r="B20" s="34">
        <v>45250</v>
      </c>
      <c r="C20" s="33">
        <f t="shared" si="1"/>
        <v>-45250</v>
      </c>
      <c r="D20" s="34">
        <f t="shared" si="2"/>
        <v>0</v>
      </c>
      <c r="E20" s="34">
        <f t="shared" si="3"/>
        <v>-43250</v>
      </c>
      <c r="F20" s="35">
        <f t="shared" si="0"/>
        <v>-1</v>
      </c>
      <c r="G20" s="36">
        <v>0</v>
      </c>
      <c r="J20" s="96"/>
    </row>
    <row r="21" spans="1:10" ht="14.5" x14ac:dyDescent="0.35">
      <c r="A21" s="32">
        <v>16</v>
      </c>
      <c r="B21" s="34">
        <v>45250</v>
      </c>
      <c r="C21" s="33">
        <f t="shared" si="1"/>
        <v>-45250</v>
      </c>
      <c r="D21" s="34">
        <f t="shared" si="2"/>
        <v>0</v>
      </c>
      <c r="E21" s="34">
        <f t="shared" si="3"/>
        <v>-45250</v>
      </c>
      <c r="F21" s="35">
        <f t="shared" si="0"/>
        <v>-1</v>
      </c>
      <c r="G21" s="36">
        <v>0</v>
      </c>
      <c r="J21" s="96"/>
    </row>
    <row r="22" spans="1:10" ht="14.5" x14ac:dyDescent="0.35">
      <c r="A22" s="32">
        <v>17</v>
      </c>
      <c r="B22" s="34">
        <v>45250</v>
      </c>
      <c r="C22" s="33">
        <f t="shared" si="1"/>
        <v>-45250</v>
      </c>
      <c r="D22" s="34">
        <f t="shared" si="2"/>
        <v>0</v>
      </c>
      <c r="E22" s="34">
        <f t="shared" si="3"/>
        <v>-45250</v>
      </c>
      <c r="F22" s="35">
        <f t="shared" si="0"/>
        <v>-1</v>
      </c>
      <c r="G22" s="36">
        <v>0</v>
      </c>
      <c r="J22" s="96"/>
    </row>
    <row r="23" spans="1:10" ht="14.5" x14ac:dyDescent="0.35">
      <c r="A23" s="32">
        <v>18</v>
      </c>
      <c r="B23" s="34">
        <v>45250</v>
      </c>
      <c r="C23" s="33">
        <f t="shared" si="1"/>
        <v>-45250</v>
      </c>
      <c r="D23" s="34">
        <f t="shared" si="2"/>
        <v>0</v>
      </c>
      <c r="E23" s="34">
        <f t="shared" si="3"/>
        <v>-45250</v>
      </c>
      <c r="F23" s="35">
        <f t="shared" si="0"/>
        <v>-1</v>
      </c>
      <c r="G23" s="36">
        <v>0</v>
      </c>
      <c r="J23" s="96"/>
    </row>
    <row r="24" spans="1:10" ht="14.5" x14ac:dyDescent="0.35">
      <c r="A24" s="32">
        <v>19</v>
      </c>
      <c r="B24" s="34">
        <v>45250</v>
      </c>
      <c r="C24" s="33">
        <f t="shared" si="1"/>
        <v>-45250</v>
      </c>
      <c r="D24" s="34">
        <f t="shared" si="2"/>
        <v>0</v>
      </c>
      <c r="E24" s="34">
        <f t="shared" si="3"/>
        <v>-45250</v>
      </c>
      <c r="F24" s="35">
        <f t="shared" si="0"/>
        <v>-1</v>
      </c>
      <c r="G24" s="36">
        <v>0</v>
      </c>
      <c r="J24" s="96"/>
    </row>
    <row r="25" spans="1:10" ht="14.5" x14ac:dyDescent="0.35">
      <c r="A25" s="32">
        <v>20</v>
      </c>
      <c r="B25" s="34">
        <v>48000</v>
      </c>
      <c r="C25" s="33">
        <f t="shared" si="1"/>
        <v>-48000</v>
      </c>
      <c r="D25" s="34">
        <f t="shared" si="2"/>
        <v>0</v>
      </c>
      <c r="E25" s="34">
        <f t="shared" si="3"/>
        <v>-45250</v>
      </c>
      <c r="F25" s="35">
        <f t="shared" si="0"/>
        <v>-1</v>
      </c>
      <c r="G25" s="36">
        <v>0</v>
      </c>
      <c r="J25" s="96"/>
    </row>
    <row r="26" spans="1:10" ht="14.5" x14ac:dyDescent="0.35">
      <c r="A26" s="32">
        <v>21</v>
      </c>
      <c r="B26" s="34">
        <v>48000</v>
      </c>
      <c r="C26" s="33">
        <f t="shared" si="1"/>
        <v>-48000</v>
      </c>
      <c r="D26" s="34">
        <f t="shared" si="2"/>
        <v>0</v>
      </c>
      <c r="E26" s="34">
        <f t="shared" si="3"/>
        <v>-48000</v>
      </c>
      <c r="F26" s="35">
        <f t="shared" si="0"/>
        <v>-1</v>
      </c>
      <c r="G26" s="36">
        <v>0</v>
      </c>
      <c r="J26" s="96"/>
    </row>
    <row r="27" spans="1:10" ht="14.5" x14ac:dyDescent="0.35">
      <c r="A27" s="32">
        <v>22</v>
      </c>
      <c r="B27" s="34">
        <v>48000</v>
      </c>
      <c r="C27" s="33">
        <f t="shared" si="1"/>
        <v>-48000</v>
      </c>
      <c r="D27" s="34">
        <f t="shared" si="2"/>
        <v>0</v>
      </c>
      <c r="E27" s="34">
        <f t="shared" si="3"/>
        <v>-48000</v>
      </c>
      <c r="F27" s="35">
        <f t="shared" si="0"/>
        <v>-1</v>
      </c>
      <c r="G27" s="36">
        <v>0</v>
      </c>
      <c r="J27" s="96"/>
    </row>
    <row r="28" spans="1:10" ht="14.5" x14ac:dyDescent="0.35">
      <c r="A28" s="32">
        <v>23</v>
      </c>
      <c r="B28" s="34">
        <v>48000</v>
      </c>
      <c r="C28" s="33">
        <f t="shared" si="1"/>
        <v>-48000</v>
      </c>
      <c r="D28" s="34">
        <f t="shared" si="2"/>
        <v>0</v>
      </c>
      <c r="E28" s="34">
        <f t="shared" si="3"/>
        <v>-48000</v>
      </c>
      <c r="F28" s="35">
        <f t="shared" si="0"/>
        <v>-1</v>
      </c>
      <c r="G28" s="36">
        <v>0</v>
      </c>
      <c r="J28" s="96"/>
    </row>
    <row r="29" spans="1:10" ht="14.5" x14ac:dyDescent="0.35">
      <c r="A29" s="32">
        <v>24</v>
      </c>
      <c r="B29" s="34">
        <v>48000</v>
      </c>
      <c r="C29" s="33">
        <f t="shared" si="1"/>
        <v>-48000</v>
      </c>
      <c r="D29" s="34">
        <f t="shared" si="2"/>
        <v>0</v>
      </c>
      <c r="E29" s="34">
        <f t="shared" si="3"/>
        <v>-48000</v>
      </c>
      <c r="F29" s="35">
        <f t="shared" si="0"/>
        <v>-1</v>
      </c>
      <c r="G29" s="36">
        <v>0</v>
      </c>
      <c r="J29" s="96"/>
    </row>
    <row r="30" spans="1:10" ht="14.5" x14ac:dyDescent="0.35">
      <c r="A30" s="32">
        <v>25</v>
      </c>
      <c r="B30" s="34">
        <v>51000</v>
      </c>
      <c r="C30" s="33">
        <f t="shared" si="1"/>
        <v>-51000</v>
      </c>
      <c r="D30" s="34">
        <f t="shared" si="2"/>
        <v>0</v>
      </c>
      <c r="E30" s="34">
        <f t="shared" si="3"/>
        <v>-48000</v>
      </c>
      <c r="F30" s="35">
        <f t="shared" si="0"/>
        <v>-1</v>
      </c>
      <c r="G30" s="36">
        <v>0</v>
      </c>
      <c r="J30" s="96"/>
    </row>
    <row r="31" spans="1:10" ht="14.5" x14ac:dyDescent="0.35">
      <c r="A31" s="32">
        <v>26</v>
      </c>
      <c r="B31" s="34">
        <v>51000</v>
      </c>
      <c r="C31" s="33">
        <f t="shared" si="1"/>
        <v>-51000</v>
      </c>
      <c r="D31" s="34">
        <f t="shared" si="2"/>
        <v>0</v>
      </c>
      <c r="E31" s="34">
        <f t="shared" si="3"/>
        <v>-51000</v>
      </c>
      <c r="F31" s="35">
        <f t="shared" si="0"/>
        <v>-1</v>
      </c>
      <c r="G31" s="36">
        <v>0</v>
      </c>
      <c r="J31" s="96"/>
    </row>
    <row r="32" spans="1:10" ht="14.5" x14ac:dyDescent="0.35">
      <c r="A32" s="32">
        <v>27</v>
      </c>
      <c r="B32" s="34">
        <v>51000</v>
      </c>
      <c r="C32" s="33">
        <f t="shared" si="1"/>
        <v>-51000</v>
      </c>
      <c r="D32" s="34">
        <f t="shared" si="2"/>
        <v>0</v>
      </c>
      <c r="E32" s="34">
        <f t="shared" si="3"/>
        <v>-51000</v>
      </c>
      <c r="F32" s="35">
        <f t="shared" si="0"/>
        <v>-1</v>
      </c>
      <c r="G32" s="36">
        <v>0</v>
      </c>
      <c r="J32" s="96"/>
    </row>
    <row r="33" spans="1:10" ht="14.5" x14ac:dyDescent="0.35">
      <c r="A33" s="32">
        <v>28</v>
      </c>
      <c r="B33" s="34">
        <v>51000</v>
      </c>
      <c r="C33" s="33">
        <f t="shared" si="1"/>
        <v>-51000</v>
      </c>
      <c r="D33" s="34">
        <f t="shared" si="2"/>
        <v>0</v>
      </c>
      <c r="E33" s="34">
        <f t="shared" si="3"/>
        <v>-51000</v>
      </c>
      <c r="F33" s="35">
        <f t="shared" si="0"/>
        <v>-1</v>
      </c>
      <c r="G33" s="36">
        <v>0</v>
      </c>
      <c r="J33" s="96"/>
    </row>
    <row r="34" spans="1:10" ht="14.5" x14ac:dyDescent="0.35">
      <c r="A34" s="32">
        <v>29</v>
      </c>
      <c r="B34" s="34">
        <v>51000</v>
      </c>
      <c r="C34" s="33">
        <f t="shared" si="1"/>
        <v>-51000</v>
      </c>
      <c r="D34" s="34">
        <f t="shared" si="2"/>
        <v>0</v>
      </c>
      <c r="E34" s="34">
        <f t="shared" si="3"/>
        <v>-51000</v>
      </c>
      <c r="F34" s="35">
        <f t="shared" si="0"/>
        <v>-1</v>
      </c>
      <c r="G34" s="36">
        <v>0</v>
      </c>
      <c r="J34" s="96"/>
    </row>
    <row r="35" spans="1:10" ht="14.5" x14ac:dyDescent="0.35">
      <c r="A35" s="32">
        <v>30</v>
      </c>
      <c r="B35" s="34">
        <v>51000</v>
      </c>
      <c r="C35" s="33">
        <f t="shared" si="1"/>
        <v>-51000</v>
      </c>
      <c r="D35" s="34">
        <f t="shared" si="2"/>
        <v>0</v>
      </c>
      <c r="E35" s="34">
        <f t="shared" si="3"/>
        <v>-51000</v>
      </c>
      <c r="F35" s="35">
        <f t="shared" si="0"/>
        <v>-1</v>
      </c>
      <c r="G35" s="36">
        <v>0</v>
      </c>
      <c r="J35" s="96"/>
    </row>
    <row r="36" spans="1:10" ht="14.5" x14ac:dyDescent="0.35">
      <c r="A36" s="32">
        <v>31</v>
      </c>
      <c r="B36" s="34">
        <v>51000</v>
      </c>
      <c r="C36" s="33">
        <f t="shared" si="1"/>
        <v>-51000</v>
      </c>
      <c r="D36" s="34">
        <f t="shared" si="2"/>
        <v>0</v>
      </c>
      <c r="E36" s="34">
        <f t="shared" si="3"/>
        <v>-51000</v>
      </c>
      <c r="F36" s="35">
        <f t="shared" si="0"/>
        <v>-1</v>
      </c>
      <c r="G36" s="36">
        <v>0</v>
      </c>
      <c r="J36" s="96"/>
    </row>
    <row r="37" spans="1:10" ht="14.5" x14ac:dyDescent="0.35">
      <c r="A37" s="32">
        <v>32</v>
      </c>
      <c r="B37" s="34">
        <v>51000</v>
      </c>
      <c r="C37" s="33">
        <f t="shared" si="1"/>
        <v>-51000</v>
      </c>
      <c r="D37" s="34">
        <f t="shared" si="2"/>
        <v>0</v>
      </c>
      <c r="E37" s="34">
        <f t="shared" si="3"/>
        <v>-51000</v>
      </c>
      <c r="F37" s="35">
        <f t="shared" si="0"/>
        <v>-1</v>
      </c>
      <c r="G37" s="36">
        <v>0</v>
      </c>
      <c r="J37" s="96"/>
    </row>
    <row r="38" spans="1:10" ht="14.5" x14ac:dyDescent="0.35">
      <c r="A38" s="32">
        <v>33</v>
      </c>
      <c r="B38" s="34">
        <v>51000</v>
      </c>
      <c r="C38" s="33">
        <f t="shared" si="1"/>
        <v>-51000</v>
      </c>
      <c r="D38" s="34">
        <f t="shared" si="2"/>
        <v>0</v>
      </c>
      <c r="E38" s="34">
        <f t="shared" si="3"/>
        <v>-51000</v>
      </c>
      <c r="F38" s="35">
        <f t="shared" si="0"/>
        <v>-1</v>
      </c>
      <c r="G38" s="36">
        <v>0</v>
      </c>
      <c r="J38" s="96"/>
    </row>
    <row r="39" spans="1:10" ht="14.5" x14ac:dyDescent="0.35">
      <c r="A39" s="32">
        <v>34</v>
      </c>
      <c r="B39" s="34">
        <v>51000</v>
      </c>
      <c r="C39" s="33">
        <f t="shared" si="1"/>
        <v>-51000</v>
      </c>
      <c r="D39" s="34">
        <f t="shared" si="2"/>
        <v>0</v>
      </c>
      <c r="E39" s="34">
        <f t="shared" si="3"/>
        <v>-51000</v>
      </c>
      <c r="F39" s="35">
        <f t="shared" si="0"/>
        <v>-1</v>
      </c>
      <c r="G39" s="36">
        <v>0</v>
      </c>
      <c r="J39" s="96"/>
    </row>
    <row r="40" spans="1:10" ht="14.5" x14ac:dyDescent="0.35">
      <c r="A40" s="32">
        <v>35</v>
      </c>
      <c r="B40" s="34">
        <v>51000</v>
      </c>
      <c r="C40" s="33">
        <f t="shared" si="1"/>
        <v>-51000</v>
      </c>
      <c r="D40" s="34">
        <f t="shared" si="2"/>
        <v>0</v>
      </c>
      <c r="E40" s="34">
        <f t="shared" si="3"/>
        <v>-51000</v>
      </c>
      <c r="F40" s="35">
        <f t="shared" si="0"/>
        <v>-1</v>
      </c>
      <c r="G40" s="36">
        <v>0</v>
      </c>
      <c r="J40" s="96"/>
    </row>
    <row r="41" spans="1:10" ht="14.5" x14ac:dyDescent="0.35">
      <c r="A41" s="32">
        <v>36</v>
      </c>
      <c r="B41" s="34">
        <v>51000</v>
      </c>
      <c r="C41" s="33">
        <f t="shared" si="1"/>
        <v>-51000</v>
      </c>
      <c r="D41" s="34">
        <f t="shared" si="2"/>
        <v>0</v>
      </c>
      <c r="E41" s="34">
        <f t="shared" si="3"/>
        <v>-51000</v>
      </c>
      <c r="F41" s="35">
        <f>E41/B40</f>
        <v>-1</v>
      </c>
      <c r="G41" s="36">
        <v>0</v>
      </c>
      <c r="J41" s="96"/>
    </row>
    <row r="42" spans="1:10" ht="14.5" x14ac:dyDescent="0.35">
      <c r="A42" s="37">
        <v>37</v>
      </c>
      <c r="B42" s="38">
        <v>51000</v>
      </c>
      <c r="C42" s="39">
        <f>D42-B42</f>
        <v>-51000</v>
      </c>
      <c r="D42" s="39">
        <f>J42</f>
        <v>0</v>
      </c>
      <c r="E42" s="39">
        <f t="shared" si="3"/>
        <v>-51000</v>
      </c>
      <c r="F42" s="40">
        <f t="shared" si="0"/>
        <v>-1</v>
      </c>
      <c r="G42" s="41">
        <v>0</v>
      </c>
      <c r="J42" s="97"/>
    </row>
    <row r="45" spans="1:10" x14ac:dyDescent="0.25">
      <c r="A45" s="6"/>
    </row>
    <row r="46" spans="1:10" x14ac:dyDescent="0.25">
      <c r="A46" s="6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2"/>
  <sheetViews>
    <sheetView workbookViewId="0">
      <selection activeCell="A3" sqref="A3"/>
    </sheetView>
  </sheetViews>
  <sheetFormatPr defaultRowHeight="12.5" x14ac:dyDescent="0.25"/>
  <cols>
    <col min="1" max="1" width="5.54296875" style="27" customWidth="1"/>
    <col min="2" max="2" width="12" customWidth="1"/>
    <col min="3" max="3" width="13.1796875" style="5" customWidth="1"/>
    <col min="4" max="5" width="9.54296875" customWidth="1"/>
    <col min="6" max="6" width="11.1796875" customWidth="1"/>
    <col min="7" max="7" width="10" customWidth="1"/>
  </cols>
  <sheetData>
    <row r="1" spans="1:7" ht="13" x14ac:dyDescent="0.25">
      <c r="A1" s="15" t="s">
        <v>7</v>
      </c>
    </row>
    <row r="2" spans="1:7" ht="13" x14ac:dyDescent="0.25">
      <c r="A2" s="15" t="s">
        <v>29</v>
      </c>
    </row>
    <row r="3" spans="1:7" ht="13" x14ac:dyDescent="0.25">
      <c r="A3" s="15"/>
    </row>
    <row r="4" spans="1:7" s="25" customFormat="1" ht="72" customHeight="1" x14ac:dyDescent="0.35">
      <c r="A4" s="28" t="s">
        <v>9</v>
      </c>
      <c r="B4" s="28" t="s">
        <v>30</v>
      </c>
      <c r="C4" s="28" t="s">
        <v>8</v>
      </c>
      <c r="D4" s="28" t="s">
        <v>19</v>
      </c>
      <c r="E4" s="28" t="s">
        <v>10</v>
      </c>
      <c r="F4" s="28" t="s">
        <v>13</v>
      </c>
      <c r="G4" s="26"/>
    </row>
    <row r="5" spans="1:7" ht="14.5" x14ac:dyDescent="0.35">
      <c r="A5" s="29">
        <v>0</v>
      </c>
      <c r="B5" s="31">
        <v>35000</v>
      </c>
      <c r="C5" s="31"/>
      <c r="D5" s="31"/>
      <c r="E5" s="31"/>
      <c r="F5" s="42"/>
    </row>
    <row r="6" spans="1:7" ht="14.5" x14ac:dyDescent="0.35">
      <c r="A6" s="32">
        <v>1</v>
      </c>
      <c r="B6" s="34">
        <v>35750</v>
      </c>
      <c r="C6" s="34"/>
      <c r="D6" s="34"/>
      <c r="E6" s="34">
        <f t="shared" ref="E6:E42" si="0">D6-B5</f>
        <v>-35000</v>
      </c>
      <c r="F6" s="91">
        <f t="shared" ref="F6:F42" si="1">E6/B5</f>
        <v>-1</v>
      </c>
      <c r="G6" s="9"/>
    </row>
    <row r="7" spans="1:7" ht="14.5" x14ac:dyDescent="0.35">
      <c r="A7" s="32">
        <v>2</v>
      </c>
      <c r="B7" s="34">
        <v>36000</v>
      </c>
      <c r="C7" s="34"/>
      <c r="D7" s="34"/>
      <c r="E7" s="34">
        <f t="shared" si="0"/>
        <v>-35750</v>
      </c>
      <c r="F7" s="91">
        <f t="shared" si="1"/>
        <v>-1</v>
      </c>
      <c r="G7" s="9"/>
    </row>
    <row r="8" spans="1:7" ht="14.5" x14ac:dyDescent="0.35">
      <c r="A8" s="32">
        <v>3</v>
      </c>
      <c r="B8" s="34">
        <v>36250</v>
      </c>
      <c r="C8" s="34"/>
      <c r="D8" s="34"/>
      <c r="E8" s="34">
        <f t="shared" si="0"/>
        <v>-36000</v>
      </c>
      <c r="F8" s="91">
        <f t="shared" si="1"/>
        <v>-1</v>
      </c>
      <c r="G8" s="9"/>
    </row>
    <row r="9" spans="1:7" ht="14.5" x14ac:dyDescent="0.35">
      <c r="A9" s="32">
        <v>4</v>
      </c>
      <c r="B9" s="34">
        <v>36750</v>
      </c>
      <c r="C9" s="34"/>
      <c r="D9" s="34"/>
      <c r="E9" s="34">
        <f t="shared" si="0"/>
        <v>-36250</v>
      </c>
      <c r="F9" s="91">
        <f t="shared" si="1"/>
        <v>-1</v>
      </c>
      <c r="G9" s="9"/>
    </row>
    <row r="10" spans="1:7" ht="14.5" x14ac:dyDescent="0.35">
      <c r="A10" s="32">
        <v>5</v>
      </c>
      <c r="B10" s="34">
        <v>37250</v>
      </c>
      <c r="C10" s="34"/>
      <c r="D10" s="34"/>
      <c r="E10" s="34">
        <f t="shared" si="0"/>
        <v>-36750</v>
      </c>
      <c r="F10" s="91">
        <f t="shared" si="1"/>
        <v>-1</v>
      </c>
      <c r="G10" s="9"/>
    </row>
    <row r="11" spans="1:7" ht="14.5" x14ac:dyDescent="0.35">
      <c r="A11" s="32">
        <v>6</v>
      </c>
      <c r="B11" s="34">
        <v>38000</v>
      </c>
      <c r="C11" s="34"/>
      <c r="D11" s="34"/>
      <c r="E11" s="34">
        <f t="shared" si="0"/>
        <v>-37250</v>
      </c>
      <c r="F11" s="91">
        <f t="shared" si="1"/>
        <v>-1</v>
      </c>
      <c r="G11" s="9"/>
    </row>
    <row r="12" spans="1:7" ht="14.5" x14ac:dyDescent="0.35">
      <c r="A12" s="32">
        <v>7</v>
      </c>
      <c r="B12" s="34">
        <v>38500</v>
      </c>
      <c r="C12" s="34"/>
      <c r="D12" s="34"/>
      <c r="E12" s="34">
        <f t="shared" si="0"/>
        <v>-38000</v>
      </c>
      <c r="F12" s="91">
        <f t="shared" si="1"/>
        <v>-1</v>
      </c>
      <c r="G12" s="9"/>
    </row>
    <row r="13" spans="1:7" ht="14.5" x14ac:dyDescent="0.35">
      <c r="A13" s="32">
        <v>8</v>
      </c>
      <c r="B13" s="34">
        <v>39000</v>
      </c>
      <c r="C13" s="34"/>
      <c r="D13" s="34"/>
      <c r="E13" s="34">
        <f t="shared" si="0"/>
        <v>-38500</v>
      </c>
      <c r="F13" s="91">
        <f t="shared" si="1"/>
        <v>-1</v>
      </c>
      <c r="G13" s="9"/>
    </row>
    <row r="14" spans="1:7" ht="14.5" x14ac:dyDescent="0.35">
      <c r="A14" s="32">
        <v>9</v>
      </c>
      <c r="B14" s="34">
        <v>39500</v>
      </c>
      <c r="C14" s="34"/>
      <c r="D14" s="34"/>
      <c r="E14" s="34">
        <f t="shared" si="0"/>
        <v>-39000</v>
      </c>
      <c r="F14" s="91">
        <f t="shared" si="1"/>
        <v>-1</v>
      </c>
      <c r="G14" s="9"/>
    </row>
    <row r="15" spans="1:7" ht="14.5" x14ac:dyDescent="0.35">
      <c r="A15" s="32">
        <v>10</v>
      </c>
      <c r="B15" s="34">
        <v>40250</v>
      </c>
      <c r="C15" s="34"/>
      <c r="D15" s="34"/>
      <c r="E15" s="34">
        <f t="shared" si="0"/>
        <v>-39500</v>
      </c>
      <c r="F15" s="91">
        <f t="shared" si="1"/>
        <v>-1</v>
      </c>
      <c r="G15" s="9"/>
    </row>
    <row r="16" spans="1:7" ht="14.5" x14ac:dyDescent="0.35">
      <c r="A16" s="32">
        <v>11</v>
      </c>
      <c r="B16" s="34">
        <v>41000</v>
      </c>
      <c r="C16" s="34"/>
      <c r="D16" s="34"/>
      <c r="E16" s="34">
        <f t="shared" si="0"/>
        <v>-40250</v>
      </c>
      <c r="F16" s="91">
        <f t="shared" si="1"/>
        <v>-1</v>
      </c>
      <c r="G16" s="9"/>
    </row>
    <row r="17" spans="1:7" ht="14.5" x14ac:dyDescent="0.35">
      <c r="A17" s="32">
        <v>12</v>
      </c>
      <c r="B17" s="34">
        <v>41750</v>
      </c>
      <c r="C17" s="34"/>
      <c r="D17" s="34"/>
      <c r="E17" s="34">
        <f t="shared" si="0"/>
        <v>-41000</v>
      </c>
      <c r="F17" s="91">
        <f t="shared" si="1"/>
        <v>-1</v>
      </c>
      <c r="G17" s="9"/>
    </row>
    <row r="18" spans="1:7" ht="14.5" x14ac:dyDescent="0.35">
      <c r="A18" s="32">
        <v>13</v>
      </c>
      <c r="B18" s="34">
        <v>42500</v>
      </c>
      <c r="C18" s="34"/>
      <c r="D18" s="34"/>
      <c r="E18" s="34">
        <f t="shared" si="0"/>
        <v>-41750</v>
      </c>
      <c r="F18" s="91">
        <f t="shared" si="1"/>
        <v>-1</v>
      </c>
      <c r="G18" s="9"/>
    </row>
    <row r="19" spans="1:7" ht="14.5" x14ac:dyDescent="0.35">
      <c r="A19" s="32">
        <v>14</v>
      </c>
      <c r="B19" s="34">
        <v>43250</v>
      </c>
      <c r="C19" s="34"/>
      <c r="D19" s="34"/>
      <c r="E19" s="34">
        <f t="shared" si="0"/>
        <v>-42500</v>
      </c>
      <c r="F19" s="91">
        <f t="shared" si="1"/>
        <v>-1</v>
      </c>
      <c r="G19" s="9"/>
    </row>
    <row r="20" spans="1:7" ht="14.5" x14ac:dyDescent="0.35">
      <c r="A20" s="32">
        <v>15</v>
      </c>
      <c r="B20" s="34">
        <v>45250</v>
      </c>
      <c r="C20" s="34"/>
      <c r="D20" s="34"/>
      <c r="E20" s="34">
        <f t="shared" si="0"/>
        <v>-43250</v>
      </c>
      <c r="F20" s="91">
        <f t="shared" si="1"/>
        <v>-1</v>
      </c>
      <c r="G20" s="9"/>
    </row>
    <row r="21" spans="1:7" ht="14.5" x14ac:dyDescent="0.35">
      <c r="A21" s="32">
        <v>16</v>
      </c>
      <c r="B21" s="34">
        <v>45250</v>
      </c>
      <c r="C21" s="34"/>
      <c r="D21" s="34"/>
      <c r="E21" s="34">
        <f t="shared" si="0"/>
        <v>-45250</v>
      </c>
      <c r="F21" s="91">
        <f t="shared" si="1"/>
        <v>-1</v>
      </c>
      <c r="G21" s="9"/>
    </row>
    <row r="22" spans="1:7" ht="14.5" x14ac:dyDescent="0.35">
      <c r="A22" s="32">
        <v>17</v>
      </c>
      <c r="B22" s="34">
        <v>45250</v>
      </c>
      <c r="C22" s="34"/>
      <c r="D22" s="34"/>
      <c r="E22" s="34">
        <f t="shared" si="0"/>
        <v>-45250</v>
      </c>
      <c r="F22" s="91">
        <f t="shared" si="1"/>
        <v>-1</v>
      </c>
      <c r="G22" s="9"/>
    </row>
    <row r="23" spans="1:7" ht="14.5" x14ac:dyDescent="0.35">
      <c r="A23" s="32">
        <v>18</v>
      </c>
      <c r="B23" s="34">
        <v>45250</v>
      </c>
      <c r="C23" s="34"/>
      <c r="D23" s="34"/>
      <c r="E23" s="34">
        <f t="shared" si="0"/>
        <v>-45250</v>
      </c>
      <c r="F23" s="91">
        <f t="shared" si="1"/>
        <v>-1</v>
      </c>
      <c r="G23" s="9"/>
    </row>
    <row r="24" spans="1:7" ht="14.5" x14ac:dyDescent="0.35">
      <c r="A24" s="32">
        <v>19</v>
      </c>
      <c r="B24" s="34">
        <v>45250</v>
      </c>
      <c r="C24" s="34"/>
      <c r="D24" s="34"/>
      <c r="E24" s="34">
        <f t="shared" si="0"/>
        <v>-45250</v>
      </c>
      <c r="F24" s="91">
        <f t="shared" si="1"/>
        <v>-1</v>
      </c>
      <c r="G24" s="9"/>
    </row>
    <row r="25" spans="1:7" ht="14.5" x14ac:dyDescent="0.35">
      <c r="A25" s="32">
        <v>20</v>
      </c>
      <c r="B25" s="34">
        <v>48000</v>
      </c>
      <c r="C25" s="34"/>
      <c r="D25" s="34"/>
      <c r="E25" s="34">
        <f t="shared" si="0"/>
        <v>-45250</v>
      </c>
      <c r="F25" s="91">
        <f t="shared" si="1"/>
        <v>-1</v>
      </c>
      <c r="G25" s="9"/>
    </row>
    <row r="26" spans="1:7" ht="14.5" x14ac:dyDescent="0.35">
      <c r="A26" s="32">
        <v>21</v>
      </c>
      <c r="B26" s="34">
        <v>48000</v>
      </c>
      <c r="C26" s="34"/>
      <c r="D26" s="34"/>
      <c r="E26" s="34">
        <f t="shared" si="0"/>
        <v>-48000</v>
      </c>
      <c r="F26" s="91">
        <f t="shared" si="1"/>
        <v>-1</v>
      </c>
      <c r="G26" s="9"/>
    </row>
    <row r="27" spans="1:7" ht="14.5" x14ac:dyDescent="0.35">
      <c r="A27" s="32">
        <v>22</v>
      </c>
      <c r="B27" s="34">
        <v>48000</v>
      </c>
      <c r="C27" s="34"/>
      <c r="D27" s="34"/>
      <c r="E27" s="34">
        <f t="shared" si="0"/>
        <v>-48000</v>
      </c>
      <c r="F27" s="91">
        <f t="shared" si="1"/>
        <v>-1</v>
      </c>
      <c r="G27" s="9"/>
    </row>
    <row r="28" spans="1:7" ht="14.5" x14ac:dyDescent="0.35">
      <c r="A28" s="32">
        <v>23</v>
      </c>
      <c r="B28" s="34">
        <v>48000</v>
      </c>
      <c r="C28" s="34"/>
      <c r="D28" s="34"/>
      <c r="E28" s="34">
        <f t="shared" si="0"/>
        <v>-48000</v>
      </c>
      <c r="F28" s="91">
        <f t="shared" si="1"/>
        <v>-1</v>
      </c>
      <c r="G28" s="9"/>
    </row>
    <row r="29" spans="1:7" ht="14.5" x14ac:dyDescent="0.35">
      <c r="A29" s="32">
        <v>24</v>
      </c>
      <c r="B29" s="34">
        <v>48000</v>
      </c>
      <c r="C29" s="34"/>
      <c r="D29" s="34"/>
      <c r="E29" s="34">
        <f t="shared" si="0"/>
        <v>-48000</v>
      </c>
      <c r="F29" s="91">
        <f t="shared" si="1"/>
        <v>-1</v>
      </c>
      <c r="G29" s="9"/>
    </row>
    <row r="30" spans="1:7" ht="14.5" x14ac:dyDescent="0.35">
      <c r="A30" s="32">
        <v>25</v>
      </c>
      <c r="B30" s="34">
        <v>51000</v>
      </c>
      <c r="C30" s="34">
        <v>0</v>
      </c>
      <c r="D30" s="34"/>
      <c r="E30" s="34">
        <f t="shared" si="0"/>
        <v>-48000</v>
      </c>
      <c r="F30" s="91">
        <f t="shared" si="1"/>
        <v>-1</v>
      </c>
      <c r="G30" s="9"/>
    </row>
    <row r="31" spans="1:7" ht="14.5" x14ac:dyDescent="0.35">
      <c r="A31" s="32">
        <v>26</v>
      </c>
      <c r="B31" s="34">
        <v>51000</v>
      </c>
      <c r="C31" s="34">
        <v>0</v>
      </c>
      <c r="D31" s="34"/>
      <c r="E31" s="34">
        <f t="shared" si="0"/>
        <v>-51000</v>
      </c>
      <c r="F31" s="91">
        <f t="shared" si="1"/>
        <v>-1</v>
      </c>
      <c r="G31" s="9"/>
    </row>
    <row r="32" spans="1:7" ht="14.5" x14ac:dyDescent="0.35">
      <c r="A32" s="32">
        <v>27</v>
      </c>
      <c r="B32" s="34">
        <v>51000</v>
      </c>
      <c r="C32" s="34">
        <v>0</v>
      </c>
      <c r="D32" s="34"/>
      <c r="E32" s="34">
        <f t="shared" si="0"/>
        <v>-51000</v>
      </c>
      <c r="F32" s="91">
        <f t="shared" si="1"/>
        <v>-1</v>
      </c>
      <c r="G32" s="9"/>
    </row>
    <row r="33" spans="1:7" ht="14.5" x14ac:dyDescent="0.35">
      <c r="A33" s="32">
        <v>28</v>
      </c>
      <c r="B33" s="34">
        <v>51000</v>
      </c>
      <c r="C33" s="34">
        <v>0</v>
      </c>
      <c r="D33" s="34"/>
      <c r="E33" s="34">
        <f t="shared" si="0"/>
        <v>-51000</v>
      </c>
      <c r="F33" s="91">
        <f t="shared" si="1"/>
        <v>-1</v>
      </c>
      <c r="G33" s="9"/>
    </row>
    <row r="34" spans="1:7" ht="14.5" x14ac:dyDescent="0.35">
      <c r="A34" s="32">
        <v>29</v>
      </c>
      <c r="B34" s="34">
        <v>51000</v>
      </c>
      <c r="C34" s="34">
        <v>0</v>
      </c>
      <c r="D34" s="34"/>
      <c r="E34" s="34">
        <f t="shared" si="0"/>
        <v>-51000</v>
      </c>
      <c r="F34" s="91">
        <f t="shared" si="1"/>
        <v>-1</v>
      </c>
      <c r="G34" s="9"/>
    </row>
    <row r="35" spans="1:7" ht="14.5" x14ac:dyDescent="0.35">
      <c r="A35" s="32">
        <v>30</v>
      </c>
      <c r="B35" s="34">
        <v>51000</v>
      </c>
      <c r="C35" s="34">
        <v>0</v>
      </c>
      <c r="D35" s="34"/>
      <c r="E35" s="34">
        <f t="shared" si="0"/>
        <v>-51000</v>
      </c>
      <c r="F35" s="91">
        <f t="shared" si="1"/>
        <v>-1</v>
      </c>
      <c r="G35" s="9"/>
    </row>
    <row r="36" spans="1:7" ht="14.5" x14ac:dyDescent="0.35">
      <c r="A36" s="32">
        <v>31</v>
      </c>
      <c r="B36" s="34">
        <v>51000</v>
      </c>
      <c r="C36" s="34">
        <v>0</v>
      </c>
      <c r="D36" s="34"/>
      <c r="E36" s="34">
        <f t="shared" si="0"/>
        <v>-51000</v>
      </c>
      <c r="F36" s="91">
        <f t="shared" si="1"/>
        <v>-1</v>
      </c>
      <c r="G36" s="9"/>
    </row>
    <row r="37" spans="1:7" ht="14.5" x14ac:dyDescent="0.35">
      <c r="A37" s="32">
        <v>32</v>
      </c>
      <c r="B37" s="34">
        <v>51000</v>
      </c>
      <c r="C37" s="34">
        <v>0</v>
      </c>
      <c r="D37" s="34"/>
      <c r="E37" s="34">
        <f t="shared" si="0"/>
        <v>-51000</v>
      </c>
      <c r="F37" s="91">
        <f t="shared" si="1"/>
        <v>-1</v>
      </c>
      <c r="G37" s="9"/>
    </row>
    <row r="38" spans="1:7" ht="14.5" x14ac:dyDescent="0.35">
      <c r="A38" s="32">
        <v>33</v>
      </c>
      <c r="B38" s="34">
        <v>51000</v>
      </c>
      <c r="C38" s="34">
        <v>0</v>
      </c>
      <c r="D38" s="34"/>
      <c r="E38" s="34">
        <f t="shared" si="0"/>
        <v>-51000</v>
      </c>
      <c r="F38" s="91">
        <f t="shared" si="1"/>
        <v>-1</v>
      </c>
      <c r="G38" s="9"/>
    </row>
    <row r="39" spans="1:7" ht="14.5" x14ac:dyDescent="0.35">
      <c r="A39" s="32">
        <v>34</v>
      </c>
      <c r="B39" s="34">
        <v>51000</v>
      </c>
      <c r="C39" s="34">
        <v>0</v>
      </c>
      <c r="D39" s="34"/>
      <c r="E39" s="34">
        <f t="shared" si="0"/>
        <v>-51000</v>
      </c>
      <c r="F39" s="91">
        <f t="shared" si="1"/>
        <v>-1</v>
      </c>
      <c r="G39" s="9"/>
    </row>
    <row r="40" spans="1:7" ht="14.5" x14ac:dyDescent="0.35">
      <c r="A40" s="32">
        <v>35</v>
      </c>
      <c r="B40" s="34">
        <v>51000</v>
      </c>
      <c r="C40" s="34">
        <v>0</v>
      </c>
      <c r="D40" s="34"/>
      <c r="E40" s="34">
        <f t="shared" si="0"/>
        <v>-51000</v>
      </c>
      <c r="F40" s="91">
        <f t="shared" si="1"/>
        <v>-1</v>
      </c>
      <c r="G40" s="9"/>
    </row>
    <row r="41" spans="1:7" ht="14.5" x14ac:dyDescent="0.35">
      <c r="A41" s="32">
        <v>36</v>
      </c>
      <c r="B41" s="34">
        <v>51000</v>
      </c>
      <c r="C41" s="34">
        <v>0</v>
      </c>
      <c r="D41" s="34"/>
      <c r="E41" s="34">
        <f t="shared" si="0"/>
        <v>-51000</v>
      </c>
      <c r="F41" s="91">
        <f t="shared" si="1"/>
        <v>-1</v>
      </c>
      <c r="G41" s="9"/>
    </row>
    <row r="42" spans="1:7" ht="14.5" x14ac:dyDescent="0.35">
      <c r="A42" s="37">
        <v>37</v>
      </c>
      <c r="B42" s="38">
        <v>51000</v>
      </c>
      <c r="C42" s="39">
        <v>0</v>
      </c>
      <c r="D42" s="39"/>
      <c r="E42" s="39">
        <f t="shared" si="0"/>
        <v>-51000</v>
      </c>
      <c r="F42" s="92">
        <f t="shared" si="1"/>
        <v>-1</v>
      </c>
      <c r="G42" s="9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Notes</vt:lpstr>
      <vt:lpstr>salaries_benefits</vt:lpstr>
      <vt:lpstr>Tchr salary</vt:lpstr>
      <vt:lpstr>Principal</vt:lpstr>
      <vt:lpstr>Asst Principal</vt:lpstr>
      <vt:lpstr>ScheduleComparison</vt:lpstr>
      <vt:lpstr>House Salary</vt:lpstr>
      <vt:lpstr>Governors Proposal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sharris</dc:creator>
  <cp:lastModifiedBy>Nicola Lefler</cp:lastModifiedBy>
  <cp:lastPrinted>2018-06-18T19:43:46Z</cp:lastPrinted>
  <dcterms:created xsi:type="dcterms:W3CDTF">2012-05-10T17:30:33Z</dcterms:created>
  <dcterms:modified xsi:type="dcterms:W3CDTF">2021-04-07T17:11:30Z</dcterms:modified>
</cp:coreProperties>
</file>