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7-18\"/>
    </mc:Choice>
  </mc:AlternateContent>
  <bookViews>
    <workbookView xWindow="0" yWindow="0" windowWidth="21960" windowHeight="9360"/>
  </bookViews>
  <sheets>
    <sheet name="SwavgInitial18" sheetId="1" r:id="rId1"/>
  </sheets>
  <definedNames>
    <definedName name="_xlnm.Print_Area" localSheetId="0">SwavgInitial18!$A$1:$I$72</definedName>
  </definedNames>
  <calcPr calcId="171027"/>
</workbook>
</file>

<file path=xl/calcChain.xml><?xml version="1.0" encoding="utf-8"?>
<calcChain xmlns="http://schemas.openxmlformats.org/spreadsheetml/2006/main">
  <c r="M5" i="1" l="1"/>
  <c r="J55" i="1"/>
  <c r="J42" i="1"/>
  <c r="H14" i="1"/>
  <c r="M34" i="1"/>
  <c r="M35" i="1"/>
  <c r="M28" i="1"/>
  <c r="M27" i="1"/>
  <c r="M20" i="1"/>
  <c r="M21" i="1"/>
  <c r="M23" i="1" s="1"/>
  <c r="M14" i="1"/>
  <c r="N14" i="1" s="1"/>
  <c r="M13" i="1"/>
  <c r="N13" i="1" s="1"/>
  <c r="M6" i="1"/>
  <c r="M7" i="1"/>
  <c r="J8" i="1"/>
  <c r="J7" i="1"/>
  <c r="J6" i="1"/>
  <c r="L5" i="1"/>
  <c r="H56" i="1"/>
  <c r="H57" i="1"/>
  <c r="J22" i="1" s="1"/>
  <c r="J57" i="1"/>
  <c r="H55" i="1"/>
  <c r="H49" i="1"/>
  <c r="J49" i="1"/>
  <c r="H50" i="1"/>
  <c r="J50" i="1"/>
  <c r="H48" i="1"/>
  <c r="J48" i="1"/>
  <c r="H42" i="1"/>
  <c r="H43" i="1"/>
  <c r="J43" i="1"/>
  <c r="H41" i="1"/>
  <c r="H35" i="1"/>
  <c r="J35" i="1"/>
  <c r="H36" i="1"/>
  <c r="J36" i="1"/>
  <c r="H34" i="1"/>
  <c r="J34" i="1"/>
  <c r="H28" i="1"/>
  <c r="J28" i="1"/>
  <c r="H29" i="1"/>
  <c r="J29" i="1"/>
  <c r="H27" i="1"/>
  <c r="J27" i="1"/>
  <c r="H21" i="1"/>
  <c r="J21" i="1"/>
  <c r="H22" i="1"/>
  <c r="H20" i="1"/>
  <c r="J20" i="1"/>
  <c r="J14" i="1"/>
  <c r="H15" i="1"/>
  <c r="J15" i="1"/>
  <c r="H13" i="1"/>
  <c r="J13" i="1"/>
  <c r="H7" i="1"/>
  <c r="H8" i="1"/>
  <c r="H6" i="1"/>
  <c r="K5" i="1"/>
  <c r="K12" i="1"/>
  <c r="K26" i="1"/>
  <c r="M30" i="1" l="1"/>
  <c r="N30" i="1" s="1"/>
  <c r="K13" i="1"/>
  <c r="K36" i="1"/>
  <c r="H58" i="1"/>
  <c r="K57" i="1"/>
  <c r="K14" i="1"/>
  <c r="K55" i="1"/>
  <c r="K48" i="1"/>
  <c r="H44" i="1"/>
  <c r="H37" i="1"/>
  <c r="K29" i="1"/>
  <c r="K49" i="1"/>
  <c r="K42" i="1"/>
  <c r="H51" i="1"/>
  <c r="M9" i="1"/>
  <c r="N9" i="1" s="1"/>
  <c r="M37" i="1"/>
  <c r="H23" i="1"/>
  <c r="K20" i="1"/>
  <c r="K8" i="1"/>
  <c r="K43" i="1"/>
  <c r="K22" i="1"/>
  <c r="K34" i="1"/>
  <c r="K35" i="1"/>
  <c r="K27" i="1"/>
  <c r="K28" i="1"/>
  <c r="K21" i="1"/>
  <c r="H16" i="1"/>
  <c r="K6" i="1"/>
  <c r="K7" i="1"/>
  <c r="H30" i="1"/>
  <c r="K15" i="1"/>
  <c r="K50" i="1"/>
  <c r="M16" i="1"/>
  <c r="N16" i="1" s="1"/>
  <c r="H9" i="1"/>
  <c r="J41" i="1"/>
  <c r="K41" i="1" s="1"/>
  <c r="J56" i="1"/>
  <c r="K56" i="1" s="1"/>
</calcChain>
</file>

<file path=xl/sharedStrings.xml><?xml version="1.0" encoding="utf-8"?>
<sst xmlns="http://schemas.openxmlformats.org/spreadsheetml/2006/main" count="45" uniqueCount="24">
  <si>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</si>
  <si>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</si>
  <si>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</si>
  <si>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</si>
  <si>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</si>
  <si>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</si>
  <si>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Vocational Education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</si>
  <si>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</si>
  <si>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</si>
  <si>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</si>
  <si>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</si>
  <si>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</si>
  <si>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</si>
  <si>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</si>
  <si>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</si>
  <si>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</si>
  <si>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</si>
  <si>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</si>
  <si>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</si>
  <si>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(Based on 2016-17 6th Pay Period Average Salaries )</t>
  </si>
  <si>
    <t>Average Salaries Used for 2017-18 Initial Allotments</t>
  </si>
  <si>
    <t>FY  16-17 - 1.5%.; FY 17-18 increase of 1,000.</t>
  </si>
  <si>
    <t>Benefits - SB 257- Section 35.19</t>
  </si>
  <si>
    <t>FY 2017-18 increase for Teachers, IS, CTE 3.33%; SBA- Principals 8.6% and Asst. Principals 7.16%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</si>
</sst>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0.000%"/>
  </numFmts>
  <fonts count="12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2" borderId="0"/>
  </cellStyleXfs>
  <cellXfs count="44">
    <xf numFmtId="0" fontId="0" fillId="2" borderId="0" xfId="0" applyNumberFormat="1" applyFill="1"/>
    <xf numFmtId="0" fontId="0" fillId="0" borderId="0" xfId="0" applyNumberFormat="1" applyFill="1"/>
    <xf numFmtId="0" fontId="3" fillId="0" borderId="0" xfId="0" applyNumberFormat="1" applyFont="1" applyFill="1" applyAlignment="1">
      <alignment horizontal="centerContinuous"/>
    </xf>
    <xf numFmtId="37" fontId="0" fillId="0" borderId="0" xfId="0" applyNumberFormat="1" applyFill="1"/>
    <xf numFmtId="39" fontId="0" fillId="0" borderId="0" xfId="0" applyNumberFormat="1" applyFill="1"/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5" fontId="5" fillId="0" borderId="2" xfId="0" applyNumberFormat="1" applyFont="1" applyFill="1" applyBorder="1"/>
    <xf numFmtId="0" fontId="5" fillId="0" borderId="3" xfId="0" applyNumberFormat="1" applyFont="1" applyFill="1" applyBorder="1"/>
    <xf numFmtId="0" fontId="5" fillId="0" borderId="4" xfId="0" applyNumberFormat="1" applyFont="1" applyFill="1" applyBorder="1"/>
    <xf numFmtId="0" fontId="5" fillId="0" borderId="0" xfId="0" applyNumberFormat="1" applyFont="1" applyFill="1"/>
    <xf numFmtId="0" fontId="7" fillId="0" borderId="0" xfId="0" applyNumberFormat="1" applyFont="1" applyFill="1"/>
    <xf numFmtId="37" fontId="7" fillId="0" borderId="0" xfId="0" applyNumberFormat="1" applyFont="1" applyFill="1"/>
    <xf numFmtId="0" fontId="5" fillId="0" borderId="5" xfId="0" applyNumberFormat="1" applyFont="1" applyFill="1" applyBorder="1"/>
    <xf numFmtId="5" fontId="6" fillId="0" borderId="6" xfId="0" applyNumberFormat="1" applyFont="1" applyFill="1" applyBorder="1"/>
    <xf numFmtId="0" fontId="5" fillId="0" borderId="7" xfId="0" applyNumberFormat="1" applyFont="1" applyFill="1" applyBorder="1"/>
    <xf numFmtId="0" fontId="5" fillId="0" borderId="8" xfId="0" applyNumberFormat="1" applyFont="1" applyFill="1" applyBorder="1"/>
    <xf numFmtId="5" fontId="6" fillId="0" borderId="9" xfId="0" applyNumberFormat="1" applyFont="1" applyFill="1" applyBorder="1"/>
    <xf numFmtId="0" fontId="5" fillId="0" borderId="10" xfId="0" applyNumberFormat="1" applyFont="1" applyFill="1" applyBorder="1"/>
    <xf numFmtId="10" fontId="5" fillId="0" borderId="2" xfId="0" applyNumberFormat="1" applyFont="1" applyFill="1" applyBorder="1"/>
    <xf numFmtId="5" fontId="5" fillId="0" borderId="0" xfId="0" applyNumberFormat="1" applyFont="1" applyFill="1"/>
    <xf numFmtId="0" fontId="3" fillId="0" borderId="0" xfId="0" applyNumberFormat="1" applyFont="1" applyFill="1" applyAlignment="1"/>
    <xf numFmtId="0" fontId="6" fillId="0" borderId="2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8" xfId="0" applyNumberFormat="1" applyFont="1" applyFill="1" applyBorder="1" applyAlignment="1"/>
    <xf numFmtId="0" fontId="0" fillId="0" borderId="0" xfId="0" applyNumberFormat="1" applyFill="1" applyAlignment="1"/>
    <xf numFmtId="0" fontId="5" fillId="0" borderId="0" xfId="0" applyNumberFormat="1" applyFont="1" applyFill="1" applyBorder="1" applyAlignment="1"/>
    <xf numFmtId="0" fontId="8" fillId="0" borderId="0" xfId="0" applyNumberFormat="1" applyFont="1" applyFill="1"/>
    <xf numFmtId="0" fontId="5" fillId="0" borderId="2" xfId="0" applyNumberFormat="1" applyFont="1" applyFill="1" applyBorder="1" applyAlignment="1"/>
    <xf numFmtId="0" fontId="9" fillId="0" borderId="0" xfId="0" applyNumberFormat="1" applyFont="1" applyFill="1"/>
    <xf numFmtId="0" fontId="9" fillId="0" borderId="0" xfId="0" applyNumberFormat="1" applyFont="1" applyFill="1" applyAlignment="1"/>
    <xf numFmtId="0" fontId="10" fillId="0" borderId="0" xfId="0" applyNumberFormat="1" applyFont="1" applyFill="1"/>
    <xf numFmtId="0" fontId="11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164" fontId="5" fillId="0" borderId="0" xfId="0" applyNumberFormat="1" applyFont="1" applyFill="1"/>
    <xf numFmtId="0" fontId="8" fillId="0" borderId="0" xfId="0" applyNumberFormat="1" applyFont="1" applyFill="1" applyAlignment="1"/>
    <xf numFmtId="7" fontId="0" fillId="0" borderId="0" xfId="0" applyNumberFormat="1" applyFill="1"/>
    <xf numFmtId="0" fontId="8" fillId="0" borderId="0" xfId="0" applyNumberFormat="1" applyFont="1" applyFill="1" applyBorder="1" applyAlignment="1"/>
    <xf numFmtId="2" fontId="0" fillId="0" borderId="0" xfId="0" applyNumberFormat="1" applyFill="1"/>
    <xf numFmtId="0" fontId="8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showOutlineSymbols="0" zoomScale="87" zoomScaleNormal="87" workbookViewId="0">
      <selection activeCell="S16" sqref="S16"/>
    </sheetView>
  </sheetViews>
  <sheetFormatPr defaultColWidth="11.44140625" defaultRowHeight="15"/>
  <cols>
    <col min="1" max="1" width="6.77734375" style="1" customWidth="1"/>
    <col min="2" max="2" width="8.44140625" style="25" customWidth="1"/>
    <col min="3" max="5" width="11.44140625" style="1" customWidth="1"/>
    <col min="6" max="6" width="5.6640625" style="1" customWidth="1"/>
    <col min="7" max="7" width="3.109375" style="1" customWidth="1"/>
    <col min="8" max="8" width="11.44140625" style="1" customWidth="1"/>
    <col min="9" max="9" width="6.77734375" style="1" customWidth="1"/>
    <col min="10" max="10" width="15" style="1" hidden="1" customWidth="1"/>
    <col min="11" max="14" width="11.44140625" style="1" hidden="1" customWidth="1"/>
    <col min="15" max="16384" width="11.44140625" style="1"/>
  </cols>
  <sheetData>
    <row r="1" spans="1:14" ht="20.2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4" ht="18">
      <c r="A2" s="42" t="s">
        <v>20</v>
      </c>
      <c r="B2" s="42"/>
      <c r="C2" s="42"/>
      <c r="D2" s="42"/>
      <c r="E2" s="42"/>
      <c r="F2" s="42"/>
      <c r="G2" s="42"/>
      <c r="H2" s="42"/>
      <c r="I2" s="42"/>
    </row>
    <row r="3" spans="1:14" ht="14.1" customHeight="1">
      <c r="A3" s="43" t="s">
        <v>19</v>
      </c>
      <c r="B3" s="43"/>
      <c r="C3" s="43"/>
      <c r="D3" s="43"/>
      <c r="E3" s="43"/>
      <c r="F3" s="43"/>
      <c r="G3" s="43"/>
      <c r="H3" s="43"/>
      <c r="I3" s="43"/>
    </row>
    <row r="4" spans="1:14" ht="5.25" customHeight="1" thickBot="1">
      <c r="A4" s="2"/>
      <c r="B4" s="21"/>
      <c r="C4" s="2"/>
      <c r="D4" s="2"/>
      <c r="E4" s="2"/>
      <c r="F4" s="2"/>
      <c r="G4" s="2"/>
      <c r="H4" s="2"/>
      <c r="I4" s="2"/>
    </row>
    <row r="5" spans="1:14" ht="18" customHeight="1" thickTop="1">
      <c r="A5" s="5"/>
      <c r="B5" s="22" t="s">
        <v>1</v>
      </c>
      <c r="C5" s="6"/>
      <c r="D5" s="6"/>
      <c r="E5" s="6"/>
      <c r="F5" s="6"/>
      <c r="G5" s="6"/>
      <c r="H5" s="7">
        <v>5811</v>
      </c>
      <c r="I5" s="8"/>
      <c r="J5" s="3">
        <v>63856</v>
      </c>
      <c r="K5" s="1">
        <f>ROUND(J5/12,0)</f>
        <v>5321</v>
      </c>
      <c r="L5" s="1">
        <f>J5/12</f>
        <v>5321.333333333333</v>
      </c>
      <c r="M5" s="3">
        <f>J5</f>
        <v>63856</v>
      </c>
    </row>
    <row r="6" spans="1:14" ht="12.2" customHeight="1">
      <c r="A6" s="9"/>
      <c r="B6" s="23"/>
      <c r="C6" s="11" t="s">
        <v>2</v>
      </c>
      <c r="D6" s="10"/>
      <c r="E6" s="10"/>
      <c r="F6" s="10"/>
      <c r="G6" s="10"/>
      <c r="H6" s="12">
        <f>ROUND(H5*H$61,0)</f>
        <v>445</v>
      </c>
      <c r="I6" s="13"/>
      <c r="J6" s="3">
        <f>ROUND(H5*H61,0)</f>
        <v>445</v>
      </c>
      <c r="K6" s="3">
        <f>H6-J6</f>
        <v>0</v>
      </c>
      <c r="M6" s="38">
        <f>ROUND(M5*$H$61,0)</f>
        <v>4885</v>
      </c>
    </row>
    <row r="7" spans="1:14" ht="12.2" customHeight="1">
      <c r="A7" s="9"/>
      <c r="B7" s="23"/>
      <c r="C7" s="11" t="s">
        <v>3</v>
      </c>
      <c r="D7" s="10"/>
      <c r="E7" s="10"/>
      <c r="F7" s="10"/>
      <c r="G7" s="10"/>
      <c r="H7" s="12">
        <f>ROUND(H5*H$62,0)</f>
        <v>995</v>
      </c>
      <c r="I7" s="13"/>
      <c r="J7" s="3">
        <f>ROUND(H5*H62,0)</f>
        <v>995</v>
      </c>
      <c r="K7" s="3">
        <f>H7-J7</f>
        <v>0</v>
      </c>
      <c r="M7" s="38">
        <f>ROUND(M5*$H$62,0)</f>
        <v>10939</v>
      </c>
    </row>
    <row r="8" spans="1:14" ht="12.2" customHeight="1">
      <c r="A8" s="9"/>
      <c r="B8" s="23"/>
      <c r="C8" s="11" t="s">
        <v>4</v>
      </c>
      <c r="D8" s="10"/>
      <c r="E8" s="10"/>
      <c r="F8" s="10"/>
      <c r="G8" s="10"/>
      <c r="H8" s="12">
        <f>ROUND(H63/12,0)</f>
        <v>489</v>
      </c>
      <c r="I8" s="13"/>
      <c r="J8" s="4">
        <f>ROUND(H63/12,0)</f>
        <v>489</v>
      </c>
      <c r="K8" s="3">
        <f>H8-J8</f>
        <v>0</v>
      </c>
      <c r="M8" s="1">
        <v>5192</v>
      </c>
    </row>
    <row r="9" spans="1:14" ht="15.75">
      <c r="A9" s="9"/>
      <c r="B9" s="23"/>
      <c r="C9" s="10"/>
      <c r="D9" s="10"/>
      <c r="E9" s="10"/>
      <c r="F9" s="10"/>
      <c r="G9" s="10"/>
      <c r="H9" s="14">
        <f>SUM(H5:H8)</f>
        <v>7740</v>
      </c>
      <c r="I9" s="13"/>
      <c r="J9" s="3"/>
      <c r="M9" s="1">
        <f>SUM(M5:M8)</f>
        <v>84872</v>
      </c>
      <c r="N9" s="1">
        <f>M9/12</f>
        <v>7072.666666666667</v>
      </c>
    </row>
    <row r="10" spans="1:14" ht="5.0999999999999996" customHeight="1" thickBot="1">
      <c r="A10" s="15"/>
      <c r="B10" s="24"/>
      <c r="C10" s="16"/>
      <c r="D10" s="16"/>
      <c r="E10" s="16"/>
      <c r="F10" s="16"/>
      <c r="G10" s="16"/>
      <c r="H10" s="17"/>
      <c r="I10" s="18"/>
      <c r="J10" s="3"/>
    </row>
    <row r="11" spans="1:14" ht="8.1" customHeight="1" thickTop="1" thickBot="1">
      <c r="A11" s="10"/>
      <c r="B11" s="23"/>
      <c r="C11" s="10"/>
      <c r="D11" s="10"/>
      <c r="E11" s="10"/>
      <c r="F11" s="10"/>
      <c r="G11" s="10"/>
      <c r="H11" s="10"/>
      <c r="I11" s="10"/>
      <c r="J11" s="3"/>
    </row>
    <row r="12" spans="1:14" ht="18" customHeight="1" thickTop="1">
      <c r="A12" s="5"/>
      <c r="B12" s="22" t="s">
        <v>5</v>
      </c>
      <c r="C12" s="6"/>
      <c r="D12" s="6"/>
      <c r="E12" s="6"/>
      <c r="F12" s="6"/>
      <c r="G12" s="6"/>
      <c r="H12" s="7">
        <v>5595</v>
      </c>
      <c r="I12" s="8"/>
      <c r="J12" s="3">
        <v>48849</v>
      </c>
      <c r="K12" s="1">
        <f>ROUND(J12/10,0)</f>
        <v>4885</v>
      </c>
      <c r="M12" s="1">
        <v>48849</v>
      </c>
    </row>
    <row r="13" spans="1:14" ht="12.2" customHeight="1">
      <c r="A13" s="9"/>
      <c r="B13" s="23"/>
      <c r="C13" s="11" t="s">
        <v>2</v>
      </c>
      <c r="D13" s="10"/>
      <c r="E13" s="10"/>
      <c r="F13" s="10"/>
      <c r="G13" s="10"/>
      <c r="H13" s="12">
        <f>ROUND(H12*H$61,0)</f>
        <v>428</v>
      </c>
      <c r="I13" s="13"/>
      <c r="J13" s="3">
        <f>H12*H61</f>
        <v>428.01749999999998</v>
      </c>
      <c r="K13" s="3">
        <f>H13-J13</f>
        <v>-1.7499999999984084E-2</v>
      </c>
      <c r="M13" s="38">
        <f>ROUND(M12*$H$61,0)</f>
        <v>3737</v>
      </c>
      <c r="N13" s="1">
        <f>M13/10</f>
        <v>373.7</v>
      </c>
    </row>
    <row r="14" spans="1:14" ht="12.2" customHeight="1">
      <c r="A14" s="9"/>
      <c r="B14" s="23"/>
      <c r="C14" s="11" t="s">
        <v>3</v>
      </c>
      <c r="D14" s="10"/>
      <c r="E14" s="10"/>
      <c r="F14" s="10"/>
      <c r="G14" s="10"/>
      <c r="H14" s="12">
        <f>ROUND(H12*H$62,0)</f>
        <v>958</v>
      </c>
      <c r="I14" s="13"/>
      <c r="J14" s="3">
        <f>H12*H62</f>
        <v>958.42349999999999</v>
      </c>
      <c r="K14" s="3">
        <f>H14-J14</f>
        <v>-0.42349999999999</v>
      </c>
      <c r="M14" s="38">
        <f>ROUND(M12*$H$62,0)</f>
        <v>8368</v>
      </c>
      <c r="N14" s="1">
        <f>M14/10</f>
        <v>836.8</v>
      </c>
    </row>
    <row r="15" spans="1:14" ht="12.2" customHeight="1">
      <c r="A15" s="9"/>
      <c r="B15" s="23"/>
      <c r="C15" s="11" t="s">
        <v>4</v>
      </c>
      <c r="D15" s="10"/>
      <c r="E15" s="10"/>
      <c r="F15" s="10"/>
      <c r="G15" s="10"/>
      <c r="H15" s="12">
        <f>ROUND(+H$63/10,0)</f>
        <v>587</v>
      </c>
      <c r="I15" s="13"/>
      <c r="J15" s="3">
        <f>H63/10</f>
        <v>586.9</v>
      </c>
      <c r="K15" s="3">
        <f>H15-J15</f>
        <v>0.10000000000002274</v>
      </c>
      <c r="M15" s="1">
        <v>5192</v>
      </c>
    </row>
    <row r="16" spans="1:14" ht="15.75">
      <c r="A16" s="9"/>
      <c r="B16" s="23"/>
      <c r="C16" s="10"/>
      <c r="D16" s="10"/>
      <c r="E16" s="10"/>
      <c r="F16" s="10"/>
      <c r="G16" s="10"/>
      <c r="H16" s="14">
        <f>SUM(H12:H15)</f>
        <v>7568</v>
      </c>
      <c r="I16" s="13"/>
      <c r="J16" s="3"/>
      <c r="M16" s="1">
        <f>SUM(M12:M15)</f>
        <v>66146</v>
      </c>
      <c r="N16" s="1">
        <f>M16/10</f>
        <v>6614.6</v>
      </c>
    </row>
    <row r="17" spans="1:14" ht="5.0999999999999996" customHeight="1" thickBot="1">
      <c r="A17" s="15"/>
      <c r="B17" s="24"/>
      <c r="C17" s="16"/>
      <c r="D17" s="16"/>
      <c r="E17" s="16"/>
      <c r="F17" s="16"/>
      <c r="G17" s="16"/>
      <c r="H17" s="17"/>
      <c r="I17" s="18"/>
      <c r="J17" s="3"/>
    </row>
    <row r="18" spans="1:14" ht="8.1" customHeight="1" thickTop="1" thickBot="1">
      <c r="A18" s="10"/>
      <c r="B18" s="23"/>
      <c r="C18" s="10"/>
      <c r="D18" s="10"/>
      <c r="E18" s="10"/>
      <c r="F18" s="10"/>
      <c r="G18" s="10"/>
      <c r="H18" s="10"/>
      <c r="I18" s="10"/>
    </row>
    <row r="19" spans="1:14" ht="18" customHeight="1" thickTop="1">
      <c r="A19" s="5"/>
      <c r="B19" s="22" t="s">
        <v>15</v>
      </c>
      <c r="C19" s="6"/>
      <c r="D19" s="6"/>
      <c r="E19" s="6"/>
      <c r="F19" s="6"/>
      <c r="G19" s="6"/>
      <c r="H19" s="7">
        <v>47034</v>
      </c>
      <c r="I19" s="8"/>
      <c r="J19" s="3">
        <v>41083</v>
      </c>
      <c r="L19" s="36"/>
      <c r="M19" s="1">
        <v>41083</v>
      </c>
    </row>
    <row r="20" spans="1:14" ht="12.2" customHeight="1">
      <c r="A20" s="9"/>
      <c r="B20" s="23"/>
      <c r="C20" s="11" t="s">
        <v>2</v>
      </c>
      <c r="D20" s="10"/>
      <c r="E20" s="10"/>
      <c r="F20" s="10"/>
      <c r="G20" s="10"/>
      <c r="H20" s="12">
        <f>ROUND(H19*H$61,0)</f>
        <v>3598</v>
      </c>
      <c r="I20" s="13"/>
      <c r="J20" s="36">
        <f>H19*H61</f>
        <v>3598.1010000000001</v>
      </c>
      <c r="K20" s="3">
        <f>H20-J20</f>
        <v>-0.10100000000011278</v>
      </c>
      <c r="M20" s="38">
        <f>ROUND(M19*$H$61,0)</f>
        <v>3143</v>
      </c>
    </row>
    <row r="21" spans="1:14" ht="12.2" customHeight="1">
      <c r="A21" s="9"/>
      <c r="B21" s="23"/>
      <c r="C21" s="11" t="s">
        <v>3</v>
      </c>
      <c r="D21" s="10"/>
      <c r="E21" s="10"/>
      <c r="F21" s="10"/>
      <c r="G21" s="10"/>
      <c r="H21" s="12">
        <f>ROUND(H19*H$62,0)</f>
        <v>8057</v>
      </c>
      <c r="I21" s="13"/>
      <c r="J21" s="36">
        <f>H19*H62</f>
        <v>8056.9242000000004</v>
      </c>
      <c r="K21" s="3">
        <f>H21-J21</f>
        <v>7.5799999999617285E-2</v>
      </c>
      <c r="M21" s="38">
        <f>ROUND(M19*$H$62,0)</f>
        <v>7038</v>
      </c>
    </row>
    <row r="22" spans="1:14" ht="12.2" customHeight="1">
      <c r="A22" s="9"/>
      <c r="B22" s="23"/>
      <c r="C22" s="11" t="s">
        <v>4</v>
      </c>
      <c r="D22" s="10"/>
      <c r="E22" s="10"/>
      <c r="F22" s="10"/>
      <c r="G22" s="10"/>
      <c r="H22" s="12">
        <f>H$63</f>
        <v>5869</v>
      </c>
      <c r="I22" s="13"/>
      <c r="J22" s="3">
        <f>H57</f>
        <v>5869</v>
      </c>
      <c r="K22" s="3">
        <f>H22-J22</f>
        <v>0</v>
      </c>
      <c r="M22" s="1">
        <v>5192</v>
      </c>
    </row>
    <row r="23" spans="1:14" ht="15.75">
      <c r="A23" s="9"/>
      <c r="B23" s="23"/>
      <c r="C23" s="10"/>
      <c r="D23" s="10"/>
      <c r="E23" s="10"/>
      <c r="F23" s="10"/>
      <c r="G23" s="10"/>
      <c r="H23" s="14">
        <f>SUM(H19:H22)</f>
        <v>64558</v>
      </c>
      <c r="I23" s="13"/>
      <c r="J23" s="3"/>
      <c r="M23" s="1">
        <f>SUM(M19:M22)</f>
        <v>56456</v>
      </c>
    </row>
    <row r="24" spans="1:14" ht="5.0999999999999996" customHeight="1" thickBot="1">
      <c r="A24" s="15"/>
      <c r="B24" s="24"/>
      <c r="C24" s="16"/>
      <c r="D24" s="16"/>
      <c r="E24" s="16"/>
      <c r="F24" s="16"/>
      <c r="G24" s="16"/>
      <c r="H24" s="17"/>
      <c r="I24" s="18"/>
    </row>
    <row r="25" spans="1:14" ht="8.1" customHeight="1" thickTop="1" thickBot="1">
      <c r="A25" s="10"/>
      <c r="B25" s="23"/>
      <c r="C25" s="10"/>
      <c r="D25" s="10"/>
      <c r="E25" s="10"/>
      <c r="F25" s="10"/>
      <c r="G25" s="10"/>
      <c r="H25" s="10"/>
      <c r="I25" s="10"/>
    </row>
    <row r="26" spans="1:14" ht="18" customHeight="1" thickTop="1">
      <c r="A26" s="5"/>
      <c r="B26" s="22" t="s">
        <v>6</v>
      </c>
      <c r="C26" s="6"/>
      <c r="D26" s="6"/>
      <c r="E26" s="6"/>
      <c r="F26" s="6"/>
      <c r="G26" s="6"/>
      <c r="H26" s="7">
        <v>4845</v>
      </c>
      <c r="I26" s="8"/>
      <c r="J26" s="3">
        <v>43540</v>
      </c>
      <c r="K26" s="1">
        <f>ROUND(J26/10,0)</f>
        <v>4354</v>
      </c>
      <c r="M26" s="1">
        <v>43540</v>
      </c>
    </row>
    <row r="27" spans="1:14" ht="12.2" customHeight="1">
      <c r="A27" s="9"/>
      <c r="B27" s="23"/>
      <c r="C27" s="11" t="s">
        <v>2</v>
      </c>
      <c r="D27" s="10"/>
      <c r="E27" s="10"/>
      <c r="F27" s="10"/>
      <c r="G27" s="10"/>
      <c r="H27" s="12">
        <f>ROUND(H26*H$61,0)</f>
        <v>371</v>
      </c>
      <c r="I27" s="13"/>
      <c r="J27" s="36">
        <f>H26*H61</f>
        <v>370.64249999999998</v>
      </c>
      <c r="K27" s="3">
        <f>H27-J27</f>
        <v>0.35750000000001592</v>
      </c>
      <c r="M27" s="38">
        <f>ROUND(M26*$H$61,0)</f>
        <v>3331</v>
      </c>
    </row>
    <row r="28" spans="1:14" ht="12.2" customHeight="1">
      <c r="A28" s="9"/>
      <c r="B28" s="23"/>
      <c r="C28" s="11" t="s">
        <v>3</v>
      </c>
      <c r="D28" s="10"/>
      <c r="E28" s="10"/>
      <c r="F28" s="10"/>
      <c r="G28" s="10"/>
      <c r="H28" s="12">
        <f>ROUND(H26*H$62,0)</f>
        <v>830</v>
      </c>
      <c r="I28" s="13"/>
      <c r="J28" s="36">
        <f>H26*H62</f>
        <v>829.94850000000008</v>
      </c>
      <c r="K28" s="3">
        <f>H28-J28</f>
        <v>5.1499999999919055E-2</v>
      </c>
      <c r="M28" s="38">
        <f>ROUND(M26*$H$62,0)</f>
        <v>7458</v>
      </c>
    </row>
    <row r="29" spans="1:14" ht="12.2" customHeight="1">
      <c r="A29" s="9"/>
      <c r="B29" s="23"/>
      <c r="C29" s="11" t="s">
        <v>4</v>
      </c>
      <c r="D29" s="10"/>
      <c r="E29" s="10"/>
      <c r="F29" s="10"/>
      <c r="G29" s="10"/>
      <c r="H29" s="12">
        <f>ROUND(+H$63/10,0)</f>
        <v>587</v>
      </c>
      <c r="I29" s="13"/>
      <c r="J29" s="36">
        <f>H63/10</f>
        <v>586.9</v>
      </c>
      <c r="K29" s="3">
        <f>H29-J29</f>
        <v>0.10000000000002274</v>
      </c>
      <c r="M29" s="1">
        <v>5192</v>
      </c>
    </row>
    <row r="30" spans="1:14" ht="15.75">
      <c r="A30" s="9"/>
      <c r="B30" s="23"/>
      <c r="C30" s="10"/>
      <c r="D30" s="10"/>
      <c r="E30" s="10"/>
      <c r="F30" s="10"/>
      <c r="G30" s="10"/>
      <c r="H30" s="14">
        <f>SUM(H26:H29)</f>
        <v>6633</v>
      </c>
      <c r="I30" s="13"/>
      <c r="M30" s="1">
        <f>SUM(M26:M29)</f>
        <v>59521</v>
      </c>
      <c r="N30" s="1">
        <f>M30/10</f>
        <v>5952.1</v>
      </c>
    </row>
    <row r="31" spans="1:14" ht="5.0999999999999996" customHeight="1" thickBot="1">
      <c r="A31" s="15"/>
      <c r="B31" s="24"/>
      <c r="C31" s="16"/>
      <c r="D31" s="16"/>
      <c r="E31" s="16"/>
      <c r="F31" s="16"/>
      <c r="G31" s="16"/>
      <c r="H31" s="17"/>
      <c r="I31" s="18"/>
    </row>
    <row r="32" spans="1:14" ht="8.1" customHeight="1" thickTop="1" thickBot="1">
      <c r="A32" s="10"/>
      <c r="B32" s="23"/>
      <c r="C32" s="10"/>
      <c r="D32" s="10"/>
      <c r="E32" s="10"/>
      <c r="F32" s="10"/>
      <c r="G32" s="10"/>
      <c r="H32" s="10"/>
      <c r="I32" s="10"/>
    </row>
    <row r="33" spans="1:13" ht="18" customHeight="1" thickTop="1">
      <c r="A33" s="5"/>
      <c r="B33" s="22" t="s">
        <v>7</v>
      </c>
      <c r="C33" s="6"/>
      <c r="D33" s="6"/>
      <c r="E33" s="6"/>
      <c r="F33" s="6"/>
      <c r="G33" s="6"/>
      <c r="H33" s="7">
        <v>52876</v>
      </c>
      <c r="I33" s="8"/>
      <c r="J33" s="3">
        <v>46997</v>
      </c>
      <c r="M33" s="1">
        <v>46997</v>
      </c>
    </row>
    <row r="34" spans="1:13" ht="12.2" customHeight="1">
      <c r="A34" s="9"/>
      <c r="B34" s="23"/>
      <c r="C34" s="11" t="s">
        <v>2</v>
      </c>
      <c r="D34" s="10"/>
      <c r="E34" s="10"/>
      <c r="F34" s="10"/>
      <c r="G34" s="10"/>
      <c r="H34" s="12">
        <f>ROUND(H33*H$61,0)</f>
        <v>4045</v>
      </c>
      <c r="I34" s="13"/>
      <c r="J34" s="3">
        <f>H33*H61</f>
        <v>4045.0140000000001</v>
      </c>
      <c r="K34" s="3">
        <f>H34-J34</f>
        <v>-1.4000000000123691E-2</v>
      </c>
      <c r="M34" s="38">
        <f>ROUND(M33*$H$61,0)</f>
        <v>3595</v>
      </c>
    </row>
    <row r="35" spans="1:13" ht="12.2" customHeight="1">
      <c r="A35" s="9"/>
      <c r="B35" s="23"/>
      <c r="C35" s="11" t="s">
        <v>3</v>
      </c>
      <c r="D35" s="10"/>
      <c r="E35" s="10"/>
      <c r="F35" s="10"/>
      <c r="G35" s="10"/>
      <c r="H35" s="12">
        <f>ROUND(H33*H$62,0)</f>
        <v>9058</v>
      </c>
      <c r="I35" s="13"/>
      <c r="J35" s="3">
        <f>H33*H62</f>
        <v>9057.6588000000011</v>
      </c>
      <c r="K35" s="3">
        <f>H35-J35</f>
        <v>0.3411999999989348</v>
      </c>
      <c r="M35" s="38">
        <f>ROUND(M33*$H$62,0)</f>
        <v>8051</v>
      </c>
    </row>
    <row r="36" spans="1:13" ht="12.2" customHeight="1">
      <c r="A36" s="9"/>
      <c r="B36" s="23"/>
      <c r="C36" s="11" t="s">
        <v>4</v>
      </c>
      <c r="D36" s="10"/>
      <c r="E36" s="10"/>
      <c r="F36" s="10"/>
      <c r="G36" s="10"/>
      <c r="H36" s="12">
        <f>H$63</f>
        <v>5869</v>
      </c>
      <c r="I36" s="13"/>
      <c r="J36" s="3">
        <f>H63</f>
        <v>5869</v>
      </c>
      <c r="K36" s="3">
        <f>H36-J36</f>
        <v>0</v>
      </c>
      <c r="M36" s="1">
        <v>5192</v>
      </c>
    </row>
    <row r="37" spans="1:13" ht="15.75">
      <c r="A37" s="9"/>
      <c r="B37" s="23"/>
      <c r="C37" s="10"/>
      <c r="D37" s="10"/>
      <c r="E37" s="10"/>
      <c r="F37" s="10"/>
      <c r="G37" s="10"/>
      <c r="H37" s="14">
        <f>SUM(H33:H36)</f>
        <v>71848</v>
      </c>
      <c r="I37" s="13"/>
      <c r="J37" s="3"/>
      <c r="M37" s="1">
        <f>SUM(M33:M36)</f>
        <v>63835</v>
      </c>
    </row>
    <row r="38" spans="1:13" ht="5.0999999999999996" customHeight="1" thickBot="1">
      <c r="A38" s="15"/>
      <c r="B38" s="24"/>
      <c r="C38" s="16"/>
      <c r="D38" s="16"/>
      <c r="E38" s="16"/>
      <c r="F38" s="16"/>
      <c r="G38" s="16"/>
      <c r="H38" s="17"/>
      <c r="I38" s="18"/>
      <c r="J38" s="3"/>
    </row>
    <row r="39" spans="1:13" ht="8.1" customHeight="1" thickTop="1" thickBot="1">
      <c r="A39" s="10"/>
      <c r="B39" s="23"/>
      <c r="C39" s="10"/>
      <c r="D39" s="10"/>
      <c r="E39" s="10"/>
      <c r="F39" s="10"/>
      <c r="G39" s="10"/>
      <c r="H39" s="10"/>
      <c r="I39" s="10"/>
      <c r="J39" s="3"/>
    </row>
    <row r="40" spans="1:13" ht="18" customHeight="1" thickTop="1">
      <c r="A40" s="5"/>
      <c r="B40" s="22" t="s">
        <v>8</v>
      </c>
      <c r="C40" s="6"/>
      <c r="D40" s="6"/>
      <c r="E40" s="6"/>
      <c r="F40" s="6"/>
      <c r="G40" s="6"/>
      <c r="H40" s="7">
        <v>33775</v>
      </c>
      <c r="I40" s="8"/>
    </row>
    <row r="41" spans="1:13" ht="12.2" customHeight="1">
      <c r="A41" s="9"/>
      <c r="B41" s="23"/>
      <c r="C41" s="11" t="s">
        <v>2</v>
      </c>
      <c r="D41" s="10"/>
      <c r="E41" s="10"/>
      <c r="F41" s="10"/>
      <c r="G41" s="10"/>
      <c r="H41" s="12">
        <f>ROUND(H40*H$61,0)</f>
        <v>2584</v>
      </c>
      <c r="I41" s="13"/>
      <c r="J41" s="3">
        <f>H40*H61</f>
        <v>2583.7874999999999</v>
      </c>
      <c r="K41" s="3">
        <f>H41-J41</f>
        <v>0.21250000000009095</v>
      </c>
    </row>
    <row r="42" spans="1:13" ht="12.2" customHeight="1">
      <c r="A42" s="9"/>
      <c r="B42" s="23"/>
      <c r="C42" s="11" t="s">
        <v>3</v>
      </c>
      <c r="D42" s="10"/>
      <c r="E42" s="10"/>
      <c r="F42" s="10"/>
      <c r="G42" s="10"/>
      <c r="H42" s="12">
        <f>ROUND(H40*H$62,0)</f>
        <v>5786</v>
      </c>
      <c r="I42" s="13"/>
      <c r="J42" s="4">
        <f>H40*H62</f>
        <v>5785.6575000000003</v>
      </c>
      <c r="K42" s="3">
        <f>H42-J42</f>
        <v>0.34249999999974534</v>
      </c>
    </row>
    <row r="43" spans="1:13" ht="12.2" customHeight="1">
      <c r="A43" s="9"/>
      <c r="B43" s="23"/>
      <c r="C43" s="11" t="s">
        <v>4</v>
      </c>
      <c r="D43" s="10"/>
      <c r="E43" s="10"/>
      <c r="F43" s="10"/>
      <c r="G43" s="10"/>
      <c r="H43" s="12">
        <f>H$63</f>
        <v>5869</v>
      </c>
      <c r="I43" s="13"/>
      <c r="J43" s="3">
        <f>H63</f>
        <v>5869</v>
      </c>
      <c r="K43" s="3">
        <f>H43-J43</f>
        <v>0</v>
      </c>
    </row>
    <row r="44" spans="1:13" ht="15.75">
      <c r="A44" s="9"/>
      <c r="B44" s="23"/>
      <c r="C44" s="10"/>
      <c r="D44" s="10"/>
      <c r="E44" s="10"/>
      <c r="F44" s="10"/>
      <c r="G44" s="10"/>
      <c r="H44" s="14">
        <f>SUM(H40:H43)</f>
        <v>48014</v>
      </c>
      <c r="I44" s="13"/>
      <c r="J44" s="3"/>
    </row>
    <row r="45" spans="1:13" ht="5.0999999999999996" customHeight="1" thickBot="1">
      <c r="A45" s="15"/>
      <c r="B45" s="24"/>
      <c r="C45" s="16"/>
      <c r="D45" s="16"/>
      <c r="E45" s="16"/>
      <c r="F45" s="16"/>
      <c r="G45" s="16"/>
      <c r="H45" s="17"/>
      <c r="I45" s="18"/>
      <c r="J45" s="3"/>
    </row>
    <row r="46" spans="1:13" ht="8.1" customHeight="1" thickTop="1" thickBot="1">
      <c r="A46" s="10"/>
      <c r="B46" s="23"/>
      <c r="C46" s="10"/>
      <c r="D46" s="10"/>
      <c r="E46" s="10"/>
      <c r="F46" s="10"/>
      <c r="G46" s="10"/>
      <c r="H46" s="10"/>
      <c r="I46" s="10"/>
      <c r="J46" s="3"/>
    </row>
    <row r="47" spans="1:13" ht="18" customHeight="1" thickTop="1">
      <c r="A47" s="5"/>
      <c r="B47" s="22" t="s">
        <v>9</v>
      </c>
      <c r="C47" s="6"/>
      <c r="D47" s="6"/>
      <c r="E47" s="6"/>
      <c r="F47" s="6"/>
      <c r="G47" s="6"/>
      <c r="H47" s="7">
        <v>23084</v>
      </c>
      <c r="I47" s="8"/>
      <c r="J47" s="3"/>
    </row>
    <row r="48" spans="1:13" ht="12.2" customHeight="1">
      <c r="A48" s="9"/>
      <c r="B48" s="23"/>
      <c r="C48" s="11" t="s">
        <v>2</v>
      </c>
      <c r="D48" s="10"/>
      <c r="E48" s="10"/>
      <c r="F48" s="10"/>
      <c r="G48" s="10"/>
      <c r="H48" s="12">
        <f>ROUND(H47*H$61,0)</f>
        <v>1766</v>
      </c>
      <c r="I48" s="13"/>
      <c r="J48" s="3">
        <f>H47*H61</f>
        <v>1765.9259999999999</v>
      </c>
      <c r="K48" s="3">
        <f>H48-J48</f>
        <v>7.4000000000069122E-2</v>
      </c>
    </row>
    <row r="49" spans="1:11" ht="12.2" customHeight="1">
      <c r="A49" s="9"/>
      <c r="B49" s="23"/>
      <c r="C49" s="11" t="s">
        <v>3</v>
      </c>
      <c r="D49" s="10"/>
      <c r="E49" s="10"/>
      <c r="F49" s="10"/>
      <c r="G49" s="10"/>
      <c r="H49" s="12">
        <f>ROUND(H47*H$62,0)</f>
        <v>3954</v>
      </c>
      <c r="I49" s="13"/>
      <c r="J49" s="4">
        <f>H47*H62</f>
        <v>3954.2892000000002</v>
      </c>
      <c r="K49" s="3">
        <f>H49-J49</f>
        <v>-0.28920000000016444</v>
      </c>
    </row>
    <row r="50" spans="1:11" ht="12.6" customHeight="1">
      <c r="A50" s="9"/>
      <c r="B50" s="23"/>
      <c r="C50" s="11" t="s">
        <v>4</v>
      </c>
      <c r="D50" s="10"/>
      <c r="E50" s="10"/>
      <c r="F50" s="10"/>
      <c r="G50" s="10"/>
      <c r="H50" s="12">
        <f>H$63</f>
        <v>5869</v>
      </c>
      <c r="I50" s="13"/>
      <c r="J50" s="3">
        <f>H63</f>
        <v>5869</v>
      </c>
      <c r="K50" s="3">
        <f>H50-J50</f>
        <v>0</v>
      </c>
    </row>
    <row r="51" spans="1:11" ht="15.75">
      <c r="A51" s="9"/>
      <c r="B51" s="23"/>
      <c r="C51" s="10"/>
      <c r="D51" s="10"/>
      <c r="E51" s="10"/>
      <c r="F51" s="10"/>
      <c r="G51" s="10"/>
      <c r="H51" s="14">
        <f>SUM(H47:H50)</f>
        <v>34673</v>
      </c>
      <c r="I51" s="13"/>
      <c r="J51" s="3"/>
    </row>
    <row r="52" spans="1:11" ht="5.0999999999999996" customHeight="1" thickBot="1">
      <c r="A52" s="15"/>
      <c r="B52" s="24"/>
      <c r="C52" s="16"/>
      <c r="D52" s="16"/>
      <c r="E52" s="16"/>
      <c r="F52" s="16"/>
      <c r="G52" s="16"/>
      <c r="H52" s="17"/>
      <c r="I52" s="18"/>
      <c r="J52" s="3"/>
    </row>
    <row r="53" spans="1:11" ht="8.1" customHeight="1" thickTop="1" thickBot="1">
      <c r="A53" s="10"/>
      <c r="B53" s="23"/>
      <c r="C53" s="10"/>
      <c r="D53" s="10"/>
      <c r="E53" s="10"/>
      <c r="F53" s="10"/>
      <c r="G53" s="10"/>
      <c r="H53" s="10"/>
      <c r="I53" s="10"/>
      <c r="J53" s="3"/>
    </row>
    <row r="54" spans="1:11" ht="18" customHeight="1" thickTop="1">
      <c r="A54" s="5"/>
      <c r="B54" s="22" t="s">
        <v>10</v>
      </c>
      <c r="C54" s="6"/>
      <c r="D54" s="6"/>
      <c r="E54" s="6"/>
      <c r="F54" s="6"/>
      <c r="G54" s="6"/>
      <c r="H54" s="7">
        <v>22806</v>
      </c>
      <c r="I54" s="8"/>
      <c r="J54" s="3"/>
    </row>
    <row r="55" spans="1:11" ht="12.2" customHeight="1">
      <c r="A55" s="9"/>
      <c r="B55" s="23"/>
      <c r="C55" s="11" t="s">
        <v>2</v>
      </c>
      <c r="D55" s="10"/>
      <c r="E55" s="10"/>
      <c r="F55" s="10"/>
      <c r="G55" s="10"/>
      <c r="H55" s="12">
        <f>ROUND(H54*H$61,0)</f>
        <v>1745</v>
      </c>
      <c r="I55" s="13"/>
      <c r="J55" s="3">
        <f>H54*H61</f>
        <v>1744.6589999999999</v>
      </c>
      <c r="K55" s="3">
        <f>H55-J55</f>
        <v>0.34100000000012187</v>
      </c>
    </row>
    <row r="56" spans="1:11" ht="12.2" customHeight="1">
      <c r="A56" s="9"/>
      <c r="B56" s="23"/>
      <c r="C56" s="11" t="s">
        <v>3</v>
      </c>
      <c r="D56" s="10"/>
      <c r="E56" s="10"/>
      <c r="F56" s="10"/>
      <c r="G56" s="10"/>
      <c r="H56" s="12">
        <f>ROUND(H54*H$62,0)</f>
        <v>3907</v>
      </c>
      <c r="I56" s="13"/>
      <c r="J56" s="3">
        <f>H54*H62</f>
        <v>3906.6678000000002</v>
      </c>
      <c r="K56" s="3">
        <f>H56-J56</f>
        <v>0.33219999999982974</v>
      </c>
    </row>
    <row r="57" spans="1:11" ht="12.6" customHeight="1">
      <c r="A57" s="9"/>
      <c r="B57" s="23"/>
      <c r="C57" s="11" t="s">
        <v>4</v>
      </c>
      <c r="D57" s="10"/>
      <c r="E57" s="10"/>
      <c r="F57" s="10"/>
      <c r="G57" s="10"/>
      <c r="H57" s="12">
        <f>H$63</f>
        <v>5869</v>
      </c>
      <c r="I57" s="13"/>
      <c r="J57" s="3">
        <f>H63</f>
        <v>5869</v>
      </c>
      <c r="K57" s="3">
        <f>H57-J57</f>
        <v>0</v>
      </c>
    </row>
    <row r="58" spans="1:11" ht="15.75">
      <c r="A58" s="9"/>
      <c r="B58" s="23"/>
      <c r="C58" s="10"/>
      <c r="D58" s="10"/>
      <c r="E58" s="10"/>
      <c r="F58" s="10"/>
      <c r="G58" s="10"/>
      <c r="H58" s="14">
        <f>SUM(H54:H57)</f>
        <v>34327</v>
      </c>
      <c r="I58" s="13"/>
    </row>
    <row r="59" spans="1:11" ht="5.0999999999999996" customHeight="1" thickBot="1">
      <c r="A59" s="15"/>
      <c r="B59" s="24"/>
      <c r="C59" s="16"/>
      <c r="D59" s="16"/>
      <c r="E59" s="16"/>
      <c r="F59" s="16"/>
      <c r="G59" s="16"/>
      <c r="H59" s="17"/>
      <c r="I59" s="18"/>
    </row>
    <row r="60" spans="1:11" ht="7.5" customHeight="1" thickTop="1" thickBot="1">
      <c r="A60" s="10"/>
      <c r="B60" s="23"/>
      <c r="C60" s="10"/>
      <c r="D60" s="10"/>
      <c r="E60" s="10"/>
      <c r="F60" s="10"/>
      <c r="G60" s="10"/>
      <c r="H60" s="10"/>
      <c r="I60" s="10"/>
    </row>
    <row r="61" spans="1:11" ht="16.149999999999999" customHeight="1" thickTop="1">
      <c r="A61" s="5"/>
      <c r="B61" s="28"/>
      <c r="C61" s="6" t="s">
        <v>11</v>
      </c>
      <c r="D61" s="6"/>
      <c r="E61" s="6"/>
      <c r="F61" s="6"/>
      <c r="G61" s="6"/>
      <c r="H61" s="19">
        <v>7.6499999999999999E-2</v>
      </c>
      <c r="I61" s="8"/>
    </row>
    <row r="62" spans="1:11" ht="16.149999999999999" customHeight="1">
      <c r="A62" s="9"/>
      <c r="B62" s="26"/>
      <c r="C62" s="10" t="s">
        <v>12</v>
      </c>
      <c r="D62" s="10"/>
      <c r="E62" s="10"/>
      <c r="F62" s="10"/>
      <c r="G62" s="10"/>
      <c r="H62" s="34">
        <v>0.17130000000000001</v>
      </c>
      <c r="I62" s="13"/>
    </row>
    <row r="63" spans="1:11" ht="16.149999999999999" customHeight="1">
      <c r="A63" s="9"/>
      <c r="B63" s="26"/>
      <c r="C63" s="10" t="s">
        <v>13</v>
      </c>
      <c r="D63" s="10"/>
      <c r="E63" s="10"/>
      <c r="F63" s="10"/>
      <c r="G63" s="10"/>
      <c r="H63" s="20">
        <v>5869</v>
      </c>
      <c r="I63" s="13"/>
    </row>
    <row r="64" spans="1:11" ht="6" customHeight="1" thickBot="1">
      <c r="A64" s="15"/>
      <c r="B64" s="24"/>
      <c r="C64" s="16"/>
      <c r="D64" s="16"/>
      <c r="E64" s="16"/>
      <c r="F64" s="16"/>
      <c r="G64" s="16"/>
      <c r="H64" s="16"/>
      <c r="I64" s="18"/>
    </row>
    <row r="65" spans="1:8" ht="11.45" customHeight="1" thickTop="1">
      <c r="A65" s="31"/>
    </row>
    <row r="66" spans="1:8" ht="13.5" customHeight="1">
      <c r="A66" s="1" t="s">
        <v>17</v>
      </c>
    </row>
    <row r="67" spans="1:8" s="29" customFormat="1" ht="12.2" customHeight="1">
      <c r="A67" s="39">
        <v>1</v>
      </c>
      <c r="B67" s="27" t="s">
        <v>14</v>
      </c>
      <c r="C67" s="37"/>
      <c r="D67" s="35"/>
      <c r="E67" s="35"/>
      <c r="F67" s="30"/>
      <c r="G67" s="30"/>
      <c r="H67" s="30"/>
    </row>
    <row r="68" spans="1:8" s="29" customFormat="1" ht="12.2" customHeight="1">
      <c r="A68" s="40"/>
      <c r="B68" s="32" t="s">
        <v>16</v>
      </c>
      <c r="C68" s="35"/>
      <c r="D68" s="35"/>
      <c r="E68" s="35"/>
      <c r="F68" s="30"/>
      <c r="G68" s="30"/>
      <c r="H68" s="30"/>
    </row>
    <row r="69" spans="1:8" ht="12.75" customHeight="1">
      <c r="A69" s="33"/>
      <c r="B69" s="27" t="s">
        <v>18</v>
      </c>
      <c r="C69" s="37"/>
      <c r="D69" s="35"/>
      <c r="E69" s="35"/>
      <c r="F69" s="30"/>
      <c r="G69" s="30"/>
      <c r="H69" s="30"/>
    </row>
    <row r="70" spans="1:8">
      <c r="A70" s="40"/>
      <c r="B70" s="35" t="s">
        <v>21</v>
      </c>
      <c r="C70" s="27"/>
      <c r="D70" s="27"/>
      <c r="E70" s="27"/>
    </row>
    <row r="71" spans="1:8" ht="16.5" customHeight="1">
      <c r="A71" s="39">
        <v>2</v>
      </c>
      <c r="B71" s="35" t="s">
        <v>23</v>
      </c>
      <c r="C71" s="27"/>
      <c r="D71" s="27"/>
      <c r="E71" s="27"/>
    </row>
    <row r="72" spans="1:8" ht="16.5" customHeight="1">
      <c r="A72" s="39">
        <v>3</v>
      </c>
      <c r="B72" s="35" t="s">
        <v>22</v>
      </c>
      <c r="C72" s="27"/>
      <c r="D72" s="27"/>
      <c r="E72" s="27"/>
    </row>
  </sheetData>
  <mergeCells count="3">
    <mergeCell ref="A1:I1"/>
    <mergeCell ref="A2:I2"/>
    <mergeCell ref="A3:I3"/>
  </mergeCells>
  <phoneticPr fontId="8" type="noConversion"/>
  <printOptions horizontalCentered="1"/>
  <pageMargins left="0.75" right="0.75" top="0.5" bottom="0.4" header="0.5" footer="0.2"/>
  <pageSetup scale="80" orientation="portrait" r:id="rId1"/>
  <headerFooter alignWithMargins="0">
    <oddFooter>&amp;L&amp;"Arial MT,Italic"&amp;8Division of School Business Services
School Allotments Section&amp;C &amp;R&amp;"Arial MT,Italic"&amp;8 6/29/2017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SwavgInitial18</vt:lpstr>
      <vt:lpstr>SwavgInitial18!Print_Area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 Lefler</cp:lastModifiedBy>
  <cp:lastPrinted>2018-02-06T21:01:55Z</cp:lastPrinted>
  <dcterms:created xsi:type="dcterms:W3CDTF">2002-10-01T14:01:33Z</dcterms:created>
  <dcterms:modified xsi:type="dcterms:W3CDTF">2018-02-06T21:08:28Z</dcterms:modified>
</cp:coreProperties>
</file>